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ContractAnalyst\new contract maintenance\Third Party\REVISED_WORKBOOKS\"/>
    </mc:Choice>
  </mc:AlternateContent>
  <xr:revisionPtr revIDLastSave="0" documentId="13_ncr:1_{4BD8593A-E808-4484-9572-C93E5B23516D}" xr6:coauthVersionLast="47" xr6:coauthVersionMax="47" xr10:uidLastSave="{00000000-0000-0000-0000-000000000000}"/>
  <bookViews>
    <workbookView xWindow="31950" yWindow="3150" windowWidth="21600" windowHeight="11295" tabRatio="825" activeTab="4" xr2:uid="{00000000-000D-0000-FFFF-FFFF00000000}"/>
  </bookViews>
  <sheets>
    <sheet name="Cover" sheetId="98" r:id="rId1"/>
    <sheet name="ESC" sheetId="30" state="hidden" r:id="rId2"/>
    <sheet name="Fuel Escalator" sheetId="78" r:id="rId3"/>
    <sheet name="FLEETING" sheetId="96" r:id="rId4"/>
    <sheet name="HOUSTON STANDARD" sheetId="84" r:id="rId5"/>
    <sheet name="HOUSTON STANDARD 1.5X" sheetId="85" r:id="rId6"/>
    <sheet name="HOUSTON STANDARD 2X" sheetId="72" r:id="rId7"/>
    <sheet name="PT ARTHUR-BMT STANDARD" sheetId="95" r:id="rId8"/>
    <sheet name="TEX CITY STANDARD" sheetId="68" r:id="rId9"/>
    <sheet name="FREEPORT STANDARD" sheetId="5" r:id="rId10"/>
    <sheet name="SEADRIFT STANDARD" sheetId="69" r:id="rId11"/>
    <sheet name="CORPUS CHRISTI" sheetId="93" r:id="rId12"/>
  </sheets>
  <definedNames>
    <definedName name="_xlnm.Print_Area" localSheetId="11">'CORPUS CHRISTI'!$A$1:$G$48</definedName>
    <definedName name="_xlnm.Print_Area" localSheetId="0">Cover!$A$1:$J$54</definedName>
    <definedName name="_xlnm.Print_Area" localSheetId="1">ESC!$A$1:$C$52</definedName>
    <definedName name="_xlnm.Print_Area" localSheetId="3">FLEETING!$A$1:$F$74</definedName>
    <definedName name="_xlnm.Print_Area" localSheetId="9">'FREEPORT STANDARD'!$A$1:$E$48</definedName>
    <definedName name="_xlnm.Print_Area" localSheetId="4">'HOUSTON STANDARD'!$A$1:$F$70</definedName>
    <definedName name="_xlnm.Print_Area" localSheetId="5">'HOUSTON STANDARD 1.5X'!$A$1:$F$57</definedName>
    <definedName name="_xlnm.Print_Area" localSheetId="6">'HOUSTON STANDARD 2X'!$A$1:$F$57</definedName>
    <definedName name="_xlnm.Print_Area" localSheetId="7">'PT ARTHUR-BMT STANDARD'!$A$1:$M$75</definedName>
    <definedName name="_xlnm.Print_Area" localSheetId="10">'SEADRIFT STANDARD'!$A$1:$F$51</definedName>
    <definedName name="_xlnm.Print_Area" localSheetId="8">'TEX CITY STANDARD'!$A$1:$E$49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2" i="96" l="1"/>
  <c r="D31" i="96"/>
  <c r="D46" i="96" l="1"/>
  <c r="C46" i="96"/>
  <c r="D45" i="96"/>
  <c r="C45" i="96"/>
  <c r="D42" i="96" l="1"/>
  <c r="D43" i="96"/>
  <c r="D41" i="96"/>
  <c r="D35" i="96" l="1"/>
  <c r="D34" i="96"/>
  <c r="E48" i="96"/>
  <c r="E49" i="96"/>
  <c r="E51" i="96"/>
  <c r="E52" i="96"/>
  <c r="E54" i="96"/>
  <c r="E55" i="96"/>
  <c r="E57" i="96"/>
  <c r="E58" i="96"/>
  <c r="E60" i="96"/>
  <c r="E61" i="96"/>
  <c r="D61" i="96"/>
  <c r="D60" i="96"/>
  <c r="F61" i="96"/>
  <c r="F60" i="96"/>
  <c r="F68" i="96"/>
  <c r="W60" i="95" l="1"/>
  <c r="G32" i="68"/>
  <c r="G32" i="5"/>
  <c r="B22" i="69"/>
  <c r="D22" i="69" s="1"/>
  <c r="B23" i="69"/>
  <c r="D23" i="69" s="1"/>
  <c r="B26" i="69"/>
  <c r="H34" i="69"/>
  <c r="L31" i="93"/>
  <c r="D24" i="93"/>
  <c r="C24" i="93"/>
  <c r="B24" i="93"/>
  <c r="C23" i="69" l="1"/>
  <c r="C22" i="69"/>
  <c r="E28" i="93"/>
  <c r="D10" i="69" l="1"/>
  <c r="A11" i="98" l="1"/>
  <c r="E7" i="93" l="1"/>
  <c r="E31" i="93" s="1"/>
  <c r="P42" i="95" l="1"/>
  <c r="Q42" i="95"/>
  <c r="R42" i="95"/>
  <c r="S42" i="95"/>
  <c r="T42" i="95"/>
  <c r="U42" i="95"/>
  <c r="V42" i="95"/>
  <c r="W42" i="95"/>
  <c r="P43" i="95"/>
  <c r="Q43" i="95"/>
  <c r="R43" i="95"/>
  <c r="S43" i="95"/>
  <c r="T43" i="95"/>
  <c r="U43" i="95"/>
  <c r="V43" i="95"/>
  <c r="W43" i="95"/>
  <c r="P44" i="95"/>
  <c r="Q44" i="95"/>
  <c r="R44" i="95"/>
  <c r="S44" i="95"/>
  <c r="T44" i="95"/>
  <c r="U44" i="95"/>
  <c r="V44" i="95"/>
  <c r="W44" i="95"/>
  <c r="P45" i="95"/>
  <c r="Q45" i="95"/>
  <c r="R45" i="95"/>
  <c r="S45" i="95"/>
  <c r="T45" i="95"/>
  <c r="U45" i="95"/>
  <c r="V45" i="95"/>
  <c r="W45" i="95"/>
  <c r="P46" i="95"/>
  <c r="Q46" i="95"/>
  <c r="R46" i="95"/>
  <c r="S46" i="95"/>
  <c r="T46" i="95"/>
  <c r="U46" i="95"/>
  <c r="V46" i="95"/>
  <c r="W46" i="95"/>
  <c r="P47" i="95"/>
  <c r="Q47" i="95"/>
  <c r="R47" i="95"/>
  <c r="S47" i="95"/>
  <c r="T47" i="95"/>
  <c r="U47" i="95"/>
  <c r="V47" i="95"/>
  <c r="W47" i="95"/>
  <c r="P48" i="95"/>
  <c r="Q48" i="95"/>
  <c r="R48" i="95"/>
  <c r="S48" i="95"/>
  <c r="T48" i="95"/>
  <c r="U48" i="95"/>
  <c r="V48" i="95"/>
  <c r="W48" i="95"/>
  <c r="W41" i="95"/>
  <c r="V41" i="95"/>
  <c r="U41" i="95"/>
  <c r="T41" i="95"/>
  <c r="S41" i="95"/>
  <c r="R41" i="95"/>
  <c r="Q41" i="95"/>
  <c r="P41" i="95"/>
  <c r="R31" i="95"/>
  <c r="S31" i="95"/>
  <c r="T31" i="95"/>
  <c r="U31" i="95"/>
  <c r="V31" i="95"/>
  <c r="W31" i="95"/>
  <c r="R32" i="95"/>
  <c r="S32" i="95"/>
  <c r="T32" i="95"/>
  <c r="U32" i="95"/>
  <c r="V32" i="95"/>
  <c r="W32" i="95"/>
  <c r="R33" i="95"/>
  <c r="S33" i="95"/>
  <c r="T33" i="95"/>
  <c r="U33" i="95"/>
  <c r="V33" i="95"/>
  <c r="W33" i="95"/>
  <c r="R34" i="95"/>
  <c r="S34" i="95"/>
  <c r="T34" i="95"/>
  <c r="U34" i="95"/>
  <c r="V34" i="95"/>
  <c r="W34" i="95"/>
  <c r="R35" i="95"/>
  <c r="S35" i="95"/>
  <c r="T35" i="95"/>
  <c r="U35" i="95"/>
  <c r="V35" i="95"/>
  <c r="W35" i="95"/>
  <c r="R36" i="95"/>
  <c r="S36" i="95"/>
  <c r="T36" i="95"/>
  <c r="U36" i="95"/>
  <c r="V36" i="95"/>
  <c r="W36" i="95"/>
  <c r="R37" i="95"/>
  <c r="S37" i="95"/>
  <c r="T37" i="95"/>
  <c r="U37" i="95"/>
  <c r="V37" i="95"/>
  <c r="W37" i="95"/>
  <c r="W30" i="95"/>
  <c r="V30" i="95"/>
  <c r="U30" i="95"/>
  <c r="T30" i="95"/>
  <c r="S30" i="95"/>
  <c r="R30" i="95"/>
  <c r="Q31" i="95"/>
  <c r="Q32" i="95"/>
  <c r="Q33" i="95"/>
  <c r="Q34" i="95"/>
  <c r="Q35" i="95"/>
  <c r="Q36" i="95"/>
  <c r="Q37" i="95"/>
  <c r="Q30" i="95"/>
  <c r="P32" i="95"/>
  <c r="P33" i="95"/>
  <c r="P34" i="95"/>
  <c r="P35" i="95"/>
  <c r="P36" i="95"/>
  <c r="P37" i="95"/>
  <c r="P31" i="95"/>
  <c r="P30" i="95"/>
  <c r="C42" i="96" l="1"/>
  <c r="C13" i="96" l="1"/>
  <c r="C14" i="96"/>
  <c r="C16" i="96"/>
  <c r="C17" i="96"/>
  <c r="C19" i="96"/>
  <c r="C20" i="96"/>
  <c r="C22" i="96"/>
  <c r="C23" i="96"/>
  <c r="C25" i="96"/>
  <c r="C26" i="96"/>
  <c r="C28" i="96"/>
  <c r="C29" i="96"/>
  <c r="C31" i="96"/>
  <c r="C32" i="96"/>
  <c r="C34" i="96"/>
  <c r="C35" i="96"/>
  <c r="C37" i="96"/>
  <c r="C38" i="96"/>
  <c r="C41" i="96"/>
  <c r="C43" i="96"/>
  <c r="C48" i="96"/>
  <c r="C49" i="96"/>
  <c r="C51" i="96"/>
  <c r="C52" i="96"/>
  <c r="C54" i="96"/>
  <c r="C55" i="96"/>
  <c r="C57" i="96"/>
  <c r="C58" i="96"/>
  <c r="C60" i="96"/>
  <c r="C61" i="96"/>
  <c r="D20" i="96"/>
  <c r="D19" i="96"/>
  <c r="E1" i="96" l="1"/>
  <c r="F58" i="96" l="1"/>
  <c r="D58" i="96"/>
  <c r="F57" i="96"/>
  <c r="D57" i="96"/>
  <c r="F55" i="96"/>
  <c r="D55" i="96"/>
  <c r="F54" i="96"/>
  <c r="D54" i="96"/>
  <c r="F52" i="96"/>
  <c r="D52" i="96"/>
  <c r="F51" i="96"/>
  <c r="D51" i="96"/>
  <c r="F49" i="96"/>
  <c r="D49" i="96"/>
  <c r="F48" i="96"/>
  <c r="D48" i="96"/>
  <c r="D38" i="96"/>
  <c r="D37" i="96"/>
  <c r="D29" i="96"/>
  <c r="D28" i="96"/>
  <c r="D26" i="96"/>
  <c r="D25" i="96"/>
  <c r="D23" i="96"/>
  <c r="D22" i="96"/>
  <c r="D17" i="96"/>
  <c r="D16" i="96"/>
  <c r="D14" i="96"/>
  <c r="D13" i="96"/>
  <c r="K33" i="72" l="1"/>
  <c r="K32" i="72"/>
  <c r="K33" i="85"/>
  <c r="K32" i="85"/>
  <c r="I8" i="95" l="1"/>
  <c r="A3" i="95" l="1"/>
  <c r="L4" i="95"/>
  <c r="G53" i="95"/>
  <c r="G52" i="95"/>
  <c r="I9" i="95"/>
  <c r="I60" i="95"/>
  <c r="I26" i="95"/>
  <c r="I25" i="95"/>
  <c r="I24" i="95"/>
  <c r="I23" i="95"/>
  <c r="I22" i="95"/>
  <c r="I21" i="95"/>
  <c r="I20" i="95"/>
  <c r="H26" i="95"/>
  <c r="H25" i="95"/>
  <c r="H24" i="95"/>
  <c r="H23" i="95"/>
  <c r="H22" i="95"/>
  <c r="H21" i="95"/>
  <c r="H20" i="95"/>
  <c r="G26" i="95"/>
  <c r="G25" i="95"/>
  <c r="G24" i="95"/>
  <c r="G23" i="95"/>
  <c r="G22" i="95"/>
  <c r="G21" i="95"/>
  <c r="G20" i="95"/>
  <c r="F26" i="95"/>
  <c r="F25" i="95"/>
  <c r="F24" i="95"/>
  <c r="F23" i="95"/>
  <c r="F22" i="95"/>
  <c r="F21" i="95"/>
  <c r="F20" i="95"/>
  <c r="E26" i="95"/>
  <c r="E25" i="95"/>
  <c r="E24" i="95"/>
  <c r="E23" i="95"/>
  <c r="E22" i="95"/>
  <c r="E21" i="95"/>
  <c r="E20" i="95"/>
  <c r="D20" i="95"/>
  <c r="D26" i="95"/>
  <c r="D25" i="95"/>
  <c r="D24" i="95"/>
  <c r="D23" i="95"/>
  <c r="D22" i="95"/>
  <c r="D21" i="95"/>
  <c r="B26" i="95"/>
  <c r="B25" i="95"/>
  <c r="B24" i="95"/>
  <c r="B23" i="95"/>
  <c r="B22" i="95"/>
  <c r="B21" i="95"/>
  <c r="C26" i="95"/>
  <c r="C25" i="95"/>
  <c r="C24" i="95"/>
  <c r="C23" i="95"/>
  <c r="C22" i="95"/>
  <c r="C21" i="95"/>
  <c r="C20" i="95"/>
  <c r="B20" i="95"/>
  <c r="I19" i="95"/>
  <c r="H19" i="95"/>
  <c r="G19" i="95"/>
  <c r="F19" i="95"/>
  <c r="E19" i="95"/>
  <c r="D19" i="95"/>
  <c r="C19" i="95"/>
  <c r="B19" i="95"/>
  <c r="I53" i="95" l="1"/>
  <c r="H53" i="95"/>
  <c r="I52" i="95"/>
  <c r="H52" i="95"/>
  <c r="I48" i="95"/>
  <c r="H48" i="95"/>
  <c r="G48" i="95"/>
  <c r="F48" i="95"/>
  <c r="E48" i="95"/>
  <c r="D48" i="95"/>
  <c r="C48" i="95"/>
  <c r="B48" i="95"/>
  <c r="I47" i="95"/>
  <c r="H47" i="95"/>
  <c r="G47" i="95"/>
  <c r="F47" i="95"/>
  <c r="E47" i="95"/>
  <c r="D47" i="95"/>
  <c r="C47" i="95"/>
  <c r="B47" i="95"/>
  <c r="I46" i="95"/>
  <c r="H46" i="95"/>
  <c r="G46" i="95"/>
  <c r="F46" i="95"/>
  <c r="E46" i="95"/>
  <c r="D46" i="95"/>
  <c r="C46" i="95"/>
  <c r="B46" i="95"/>
  <c r="I45" i="95"/>
  <c r="H45" i="95"/>
  <c r="G45" i="95"/>
  <c r="F45" i="95"/>
  <c r="E45" i="95"/>
  <c r="D45" i="95"/>
  <c r="C45" i="95"/>
  <c r="B45" i="95"/>
  <c r="I44" i="95"/>
  <c r="H44" i="95"/>
  <c r="G44" i="95"/>
  <c r="F44" i="95"/>
  <c r="E44" i="95"/>
  <c r="D44" i="95"/>
  <c r="C44" i="95"/>
  <c r="B44" i="95"/>
  <c r="I43" i="95"/>
  <c r="H43" i="95"/>
  <c r="G43" i="95"/>
  <c r="F43" i="95"/>
  <c r="E43" i="95"/>
  <c r="D43" i="95"/>
  <c r="C43" i="95"/>
  <c r="B43" i="95"/>
  <c r="I42" i="95"/>
  <c r="H42" i="95"/>
  <c r="G42" i="95"/>
  <c r="F42" i="95"/>
  <c r="E42" i="95"/>
  <c r="D42" i="95"/>
  <c r="C42" i="95"/>
  <c r="B42" i="95"/>
  <c r="I41" i="95"/>
  <c r="H41" i="95"/>
  <c r="G41" i="95"/>
  <c r="F41" i="95"/>
  <c r="E41" i="95"/>
  <c r="D41" i="95"/>
  <c r="C41" i="95"/>
  <c r="B41" i="95"/>
  <c r="I37" i="95"/>
  <c r="H37" i="95"/>
  <c r="G37" i="95"/>
  <c r="F37" i="95"/>
  <c r="E37" i="95"/>
  <c r="D37" i="95"/>
  <c r="C37" i="95"/>
  <c r="B37" i="95"/>
  <c r="I36" i="95"/>
  <c r="H36" i="95"/>
  <c r="G36" i="95"/>
  <c r="F36" i="95"/>
  <c r="E36" i="95"/>
  <c r="D36" i="95"/>
  <c r="C36" i="95"/>
  <c r="B36" i="95"/>
  <c r="I35" i="95"/>
  <c r="H35" i="95"/>
  <c r="G35" i="95"/>
  <c r="F35" i="95"/>
  <c r="E35" i="95"/>
  <c r="D35" i="95"/>
  <c r="C35" i="95"/>
  <c r="B35" i="95"/>
  <c r="I34" i="95"/>
  <c r="H34" i="95"/>
  <c r="G34" i="95"/>
  <c r="F34" i="95"/>
  <c r="E34" i="95"/>
  <c r="D34" i="95"/>
  <c r="C34" i="95"/>
  <c r="B34" i="95"/>
  <c r="I33" i="95"/>
  <c r="H33" i="95"/>
  <c r="G33" i="95"/>
  <c r="F33" i="95"/>
  <c r="E33" i="95"/>
  <c r="D33" i="95"/>
  <c r="C33" i="95"/>
  <c r="B33" i="95"/>
  <c r="I32" i="95"/>
  <c r="H32" i="95"/>
  <c r="G32" i="95"/>
  <c r="F32" i="95"/>
  <c r="E32" i="95"/>
  <c r="D32" i="95"/>
  <c r="C32" i="95"/>
  <c r="B32" i="95"/>
  <c r="I31" i="95"/>
  <c r="H31" i="95"/>
  <c r="G31" i="95"/>
  <c r="F31" i="95"/>
  <c r="E31" i="95"/>
  <c r="D31" i="95"/>
  <c r="C31" i="95"/>
  <c r="B31" i="95"/>
  <c r="I30" i="95"/>
  <c r="H30" i="95"/>
  <c r="G30" i="95"/>
  <c r="F30" i="95"/>
  <c r="E30" i="95"/>
  <c r="D30" i="95"/>
  <c r="C30" i="95"/>
  <c r="B30" i="95"/>
  <c r="M27" i="72" l="1"/>
  <c r="F26" i="72" s="1"/>
  <c r="M27" i="85"/>
  <c r="F26" i="85" s="1"/>
  <c r="F37" i="84" l="1"/>
  <c r="D33" i="72" l="1"/>
  <c r="D33" i="85"/>
  <c r="D32" i="72"/>
  <c r="D32" i="85"/>
  <c r="B22" i="93" l="1"/>
  <c r="C22" i="93"/>
  <c r="D22" i="93"/>
  <c r="E22" i="93"/>
  <c r="B23" i="93"/>
  <c r="C23" i="93"/>
  <c r="D23" i="93"/>
  <c r="E23" i="93"/>
  <c r="B21" i="68"/>
  <c r="C21" i="68"/>
  <c r="D21" i="68"/>
  <c r="I10" i="85" l="1"/>
  <c r="J10" i="85"/>
  <c r="K10" i="85"/>
  <c r="L10" i="85"/>
  <c r="M10" i="85"/>
  <c r="I13" i="85"/>
  <c r="J13" i="85"/>
  <c r="K13" i="85"/>
  <c r="L13" i="85"/>
  <c r="M13" i="85"/>
  <c r="I16" i="85"/>
  <c r="J16" i="85"/>
  <c r="K16" i="85"/>
  <c r="L16" i="85"/>
  <c r="M16" i="85"/>
  <c r="I19" i="85"/>
  <c r="J19" i="85"/>
  <c r="K19" i="85"/>
  <c r="L19" i="85"/>
  <c r="M19" i="85"/>
  <c r="I22" i="85"/>
  <c r="D44" i="84" l="1"/>
  <c r="D9" i="5" l="1"/>
  <c r="D32" i="5" s="1"/>
  <c r="D10" i="5"/>
  <c r="D9" i="68"/>
  <c r="D32" i="68" s="1"/>
  <c r="D10" i="68"/>
  <c r="B12" i="84" l="1"/>
  <c r="C12" i="84"/>
  <c r="D47" i="84" l="1"/>
  <c r="D43" i="84"/>
  <c r="A3" i="93" l="1"/>
  <c r="B21" i="5" l="1"/>
  <c r="C21" i="5"/>
  <c r="D21" i="5"/>
  <c r="B22" i="5"/>
  <c r="C22" i="5"/>
  <c r="D22" i="5"/>
  <c r="B23" i="5"/>
  <c r="C23" i="5"/>
  <c r="D23" i="5"/>
  <c r="B24" i="5"/>
  <c r="C24" i="5"/>
  <c r="D24" i="5"/>
  <c r="D20" i="5"/>
  <c r="C20" i="5"/>
  <c r="B20" i="5"/>
  <c r="C25" i="93" l="1"/>
  <c r="B25" i="93"/>
  <c r="D9" i="69" l="1"/>
  <c r="D34" i="69" s="1"/>
  <c r="E4" i="93" l="1"/>
  <c r="A3" i="85"/>
  <c r="A3" i="84"/>
  <c r="A3" i="68"/>
  <c r="A3" i="69"/>
  <c r="A3" i="5"/>
  <c r="A3" i="72"/>
  <c r="A10" i="30"/>
  <c r="A11" i="30"/>
  <c r="J13" i="72" l="1"/>
  <c r="C13" i="72" s="1"/>
  <c r="C13" i="85"/>
  <c r="C24" i="84"/>
  <c r="J19" i="72"/>
  <c r="C19" i="72" s="1"/>
  <c r="C19" i="85"/>
  <c r="C30" i="84"/>
  <c r="M24" i="72"/>
  <c r="F24" i="72" s="1"/>
  <c r="F35" i="84"/>
  <c r="M24" i="85"/>
  <c r="F24" i="85" s="1"/>
  <c r="C24" i="69"/>
  <c r="D24" i="69"/>
  <c r="B24" i="69"/>
  <c r="D24" i="68"/>
  <c r="C24" i="68"/>
  <c r="B24" i="68"/>
  <c r="M10" i="72"/>
  <c r="F10" i="72" s="1"/>
  <c r="F21" i="84"/>
  <c r="F10" i="85"/>
  <c r="I16" i="72"/>
  <c r="B16" i="72" s="1"/>
  <c r="B16" i="85"/>
  <c r="B27" i="84"/>
  <c r="L19" i="72"/>
  <c r="E19" i="72" s="1"/>
  <c r="E19" i="85"/>
  <c r="E30" i="84"/>
  <c r="M22" i="72"/>
  <c r="F22" i="72" s="1"/>
  <c r="M22" i="85"/>
  <c r="F22" i="85" s="1"/>
  <c r="F33" i="84"/>
  <c r="K24" i="72"/>
  <c r="D24" i="72" s="1"/>
  <c r="D35" i="84"/>
  <c r="K24" i="85"/>
  <c r="D24" i="85" s="1"/>
  <c r="J10" i="72"/>
  <c r="C10" i="72" s="1"/>
  <c r="C21" i="84"/>
  <c r="C10" i="85"/>
  <c r="I13" i="72"/>
  <c r="B13" i="72" s="1"/>
  <c r="B24" i="84"/>
  <c r="B13" i="85"/>
  <c r="M13" i="72"/>
  <c r="F13" i="72" s="1"/>
  <c r="F24" i="84"/>
  <c r="F13" i="85"/>
  <c r="L16" i="72"/>
  <c r="E16" i="72" s="1"/>
  <c r="E27" i="84"/>
  <c r="E16" i="85"/>
  <c r="K19" i="72"/>
  <c r="D19" i="72" s="1"/>
  <c r="D30" i="84"/>
  <c r="D19" i="85"/>
  <c r="J22" i="72"/>
  <c r="C22" i="72" s="1"/>
  <c r="C33" i="84"/>
  <c r="J22" i="85"/>
  <c r="C22" i="85" s="1"/>
  <c r="L24" i="72"/>
  <c r="E24" i="72" s="1"/>
  <c r="E35" i="84"/>
  <c r="L24" i="85"/>
  <c r="E24" i="85" s="1"/>
  <c r="B25" i="69"/>
  <c r="D25" i="69"/>
  <c r="C25" i="69"/>
  <c r="K10" i="72"/>
  <c r="D10" i="72" s="1"/>
  <c r="D21" i="84"/>
  <c r="D10" i="85"/>
  <c r="K16" i="72"/>
  <c r="D16" i="72" s="1"/>
  <c r="D16" i="85"/>
  <c r="D27" i="84"/>
  <c r="K22" i="72"/>
  <c r="D22" i="72" s="1"/>
  <c r="K22" i="85"/>
  <c r="D22" i="85" s="1"/>
  <c r="D33" i="84"/>
  <c r="I24" i="72"/>
  <c r="B24" i="72" s="1"/>
  <c r="B35" i="84"/>
  <c r="I24" i="85"/>
  <c r="B24" i="85" s="1"/>
  <c r="C21" i="69"/>
  <c r="D21" i="69"/>
  <c r="B21" i="69"/>
  <c r="D22" i="68"/>
  <c r="C22" i="68"/>
  <c r="B22" i="68"/>
  <c r="I10" i="72"/>
  <c r="B10" i="72" s="1"/>
  <c r="B10" i="85"/>
  <c r="B21" i="84"/>
  <c r="L13" i="72"/>
  <c r="E13" i="72" s="1"/>
  <c r="E13" i="85"/>
  <c r="E24" i="84"/>
  <c r="M16" i="72"/>
  <c r="F16" i="72" s="1"/>
  <c r="F16" i="85"/>
  <c r="F27" i="84"/>
  <c r="I22" i="72"/>
  <c r="B22" i="72" s="1"/>
  <c r="B22" i="85"/>
  <c r="B33" i="84"/>
  <c r="K25" i="72"/>
  <c r="D25" i="72" s="1"/>
  <c r="D36" i="84"/>
  <c r="K25" i="85"/>
  <c r="D25" i="85" s="1"/>
  <c r="C11" i="84"/>
  <c r="B11" i="84"/>
  <c r="D49" i="84" s="1"/>
  <c r="L10" i="72"/>
  <c r="E10" i="72" s="1"/>
  <c r="E21" i="84"/>
  <c r="E10" i="85"/>
  <c r="K13" i="72"/>
  <c r="D13" i="72" s="1"/>
  <c r="D24" i="84"/>
  <c r="D13" i="85"/>
  <c r="J16" i="72"/>
  <c r="C16" i="72" s="1"/>
  <c r="C27" i="84"/>
  <c r="C16" i="85"/>
  <c r="I19" i="72"/>
  <c r="B19" i="72" s="1"/>
  <c r="B30" i="84"/>
  <c r="B19" i="85"/>
  <c r="M19" i="72"/>
  <c r="F19" i="72" s="1"/>
  <c r="F30" i="84"/>
  <c r="F19" i="85"/>
  <c r="L22" i="72"/>
  <c r="E22" i="72" s="1"/>
  <c r="E33" i="84"/>
  <c r="L22" i="85"/>
  <c r="E22" i="85" s="1"/>
  <c r="J24" i="72"/>
  <c r="C24" i="72" s="1"/>
  <c r="C35" i="84"/>
  <c r="J24" i="85"/>
  <c r="C24" i="85" s="1"/>
  <c r="C23" i="68"/>
  <c r="D23" i="68"/>
  <c r="B23" i="68"/>
  <c r="E4" i="84"/>
  <c r="D4" i="5"/>
  <c r="D4" i="68"/>
  <c r="D4" i="69"/>
  <c r="E4" i="72"/>
  <c r="E4" i="85"/>
</calcChain>
</file>

<file path=xl/sharedStrings.xml><?xml version="1.0" encoding="utf-8"?>
<sst xmlns="http://schemas.openxmlformats.org/spreadsheetml/2006/main" count="1188" uniqueCount="423">
  <si>
    <t>Hourly Vessel Rates</t>
  </si>
  <si>
    <t>Adjusted Rate</t>
  </si>
  <si>
    <t>Houston Harbor Shift Rates</t>
  </si>
  <si>
    <t>Zone Rates for 200' X 35' single barges</t>
  </si>
  <si>
    <t>Zone 1</t>
  </si>
  <si>
    <t>Houston Turning Basin (mile 400.2) to</t>
  </si>
  <si>
    <t>Zone 2</t>
  </si>
  <si>
    <t>HSC mile 384, and San Jacinto River</t>
  </si>
  <si>
    <t>Zone 3</t>
  </si>
  <si>
    <t>Zone 4</t>
  </si>
  <si>
    <t>HSC mile 384 to</t>
  </si>
  <si>
    <t>Zone 5</t>
  </si>
  <si>
    <t>Morgan's Point (mile 375) and Barbour's cut</t>
  </si>
  <si>
    <t>Bayport</t>
  </si>
  <si>
    <t>Cedar Bayou</t>
  </si>
  <si>
    <t>1-1/2 X single rate</t>
  </si>
  <si>
    <t>2 X single rate</t>
  </si>
  <si>
    <t>Freeport Harbor Standard Rates with Fuel Escalation</t>
  </si>
  <si>
    <t>Hourly Vessel Rate</t>
  </si>
  <si>
    <t>Shift Rates</t>
  </si>
  <si>
    <t>Single Rate</t>
  </si>
  <si>
    <t>Oversized Barge Rates</t>
  </si>
  <si>
    <t>Fuel Escalation</t>
  </si>
  <si>
    <t>Texas City Harbor Shift Rates</t>
  </si>
  <si>
    <t>Barge Respot</t>
  </si>
  <si>
    <t>Escalation Data</t>
  </si>
  <si>
    <t>Effective</t>
  </si>
  <si>
    <t>Hourly</t>
  </si>
  <si>
    <t>Base Rates</t>
  </si>
  <si>
    <t>1.5 X single rate</t>
  </si>
  <si>
    <t>Kirby Inland Marine, LP</t>
  </si>
  <si>
    <t>Fuel Escalator</t>
  </si>
  <si>
    <t>Escalation will be:</t>
  </si>
  <si>
    <t>No escalation</t>
  </si>
  <si>
    <t>1% escalation</t>
  </si>
  <si>
    <t>2% escalation</t>
  </si>
  <si>
    <t>3% escalation</t>
  </si>
  <si>
    <t>4% escalation</t>
  </si>
  <si>
    <t>5% escalation</t>
  </si>
  <si>
    <t>6% escalation</t>
  </si>
  <si>
    <t>7% escalation</t>
  </si>
  <si>
    <t>8% escalation</t>
  </si>
  <si>
    <t>9% escalation</t>
  </si>
  <si>
    <t>10% escalation</t>
  </si>
  <si>
    <t>11% escalation</t>
  </si>
  <si>
    <t>12% escalation</t>
  </si>
  <si>
    <t>13% escalation</t>
  </si>
  <si>
    <t>Towing</t>
  </si>
  <si>
    <t>14% escalation</t>
  </si>
  <si>
    <t>15% escalation</t>
  </si>
  <si>
    <t>16% escalation</t>
  </si>
  <si>
    <t>18% escalation</t>
  </si>
  <si>
    <t>20% escalation</t>
  </si>
  <si>
    <t>22% escalation</t>
  </si>
  <si>
    <t>24% escalation</t>
  </si>
  <si>
    <t>26% escalation</t>
  </si>
  <si>
    <t>This fuel escalator applies to all rates that do not have negotiated fuel escalation clauses.  
Rate Sheets will indicate if there is a negotiated fuel escalation.</t>
  </si>
  <si>
    <t>Shifting/Hourly</t>
  </si>
  <si>
    <t>28% escalation</t>
  </si>
  <si>
    <t>30% escalation</t>
  </si>
  <si>
    <t>% (Standard Escalator) Shifting</t>
  </si>
  <si>
    <t>% (Standard Escalator) Towing</t>
  </si>
  <si>
    <t>32% escalation</t>
  </si>
  <si>
    <t>17% escalation</t>
  </si>
  <si>
    <t>34% escalation</t>
  </si>
  <si>
    <t>36% escalation</t>
  </si>
  <si>
    <t>19% escalation</t>
  </si>
  <si>
    <t>38% escalation</t>
  </si>
  <si>
    <t>$2.01 - $2.05</t>
  </si>
  <si>
    <t>$2.06 - $2.10</t>
  </si>
  <si>
    <t>21% escalation</t>
  </si>
  <si>
    <t>40% escalation</t>
  </si>
  <si>
    <t>42% escalation</t>
  </si>
  <si>
    <t>44% escalation</t>
  </si>
  <si>
    <t>$2.11 - $2.15</t>
  </si>
  <si>
    <t>$2.16 - $2.20</t>
  </si>
  <si>
    <t>$2.21 - $2.25</t>
  </si>
  <si>
    <t>$2.26 - $2.30</t>
  </si>
  <si>
    <t>$2.36 - $2.40</t>
  </si>
  <si>
    <t>$2.41 - $2.45</t>
  </si>
  <si>
    <t>$2.46 - $2.50</t>
  </si>
  <si>
    <t>$2.51 - $2.55</t>
  </si>
  <si>
    <t>$2.56 - $2.60</t>
  </si>
  <si>
    <t>*1.5 x single rate</t>
  </si>
  <si>
    <t>**2 x single rate</t>
  </si>
  <si>
    <t xml:space="preserve">Normal River </t>
  </si>
  <si>
    <t xml:space="preserve">200' x 35' </t>
  </si>
  <si>
    <t>200' x 35'</t>
  </si>
  <si>
    <t>*(1.5x's) OVERSIZED AND BOX BARGE - Houston Harbor Shift Rates</t>
  </si>
  <si>
    <t>OVERSIZED  2 x Standard Rate</t>
  </si>
  <si>
    <t>**(2 x's) OVERSIZED - Houston Harbor Shift Rates</t>
  </si>
  <si>
    <t>$2.00 and less</t>
  </si>
  <si>
    <t>$2.31 - $2.35</t>
  </si>
  <si>
    <t>$2.61 - $2.65</t>
  </si>
  <si>
    <t>$2.66 - $2.70</t>
  </si>
  <si>
    <t>$2.71 - $2.75</t>
  </si>
  <si>
    <t>$2.76 - $2.80</t>
  </si>
  <si>
    <t>$2.81 - $2.85</t>
  </si>
  <si>
    <t>$2.86 - $2.90</t>
  </si>
  <si>
    <t>$2.91 - $2.95</t>
  </si>
  <si>
    <t>$2.96 - $3.00</t>
  </si>
  <si>
    <t>$3.01 - $3.05</t>
  </si>
  <si>
    <t>$3.06 - $3.10</t>
  </si>
  <si>
    <t>$3.11 - $3.15</t>
  </si>
  <si>
    <t>23% escalation</t>
  </si>
  <si>
    <t>46% escalation</t>
  </si>
  <si>
    <t>$3.16 - $3.20</t>
  </si>
  <si>
    <t>48% escalation</t>
  </si>
  <si>
    <t>$3.21 - $3.25</t>
  </si>
  <si>
    <t>25% escalation</t>
  </si>
  <si>
    <t>50% escalation</t>
  </si>
  <si>
    <t>Note: Escalation rates will continue as fuel prices increase.</t>
  </si>
  <si>
    <t>Base fuel price $2.00, adjusted monthly</t>
  </si>
  <si>
    <t>$3.26 - $3.30</t>
  </si>
  <si>
    <t>52% escalation</t>
  </si>
  <si>
    <t>$3.31 - $3.35</t>
  </si>
  <si>
    <t>27% escalation</t>
  </si>
  <si>
    <t>54% escalation</t>
  </si>
  <si>
    <t>$3.36 - $3.40</t>
  </si>
  <si>
    <t>56% escalation</t>
  </si>
  <si>
    <t>29% escalation</t>
  </si>
  <si>
    <t>58% escalation</t>
  </si>
  <si>
    <t>$3.41 - $3.45</t>
  </si>
  <si>
    <t>$3.46 - $3.50</t>
  </si>
  <si>
    <t>60% escalation</t>
  </si>
  <si>
    <t>31% escalation</t>
  </si>
  <si>
    <t>62% escalation</t>
  </si>
  <si>
    <t>$3.56 - $3.60</t>
  </si>
  <si>
    <t>64% escalation</t>
  </si>
  <si>
    <t>66% escalation</t>
  </si>
  <si>
    <t>68% escalation</t>
  </si>
  <si>
    <t>70% escalation</t>
  </si>
  <si>
    <t>33% escalation</t>
  </si>
  <si>
    <t>35% escalation</t>
  </si>
  <si>
    <t>$3.71 - $3.75</t>
  </si>
  <si>
    <t>$3.76 - $3.80</t>
  </si>
  <si>
    <t>$3.81 - $3.85</t>
  </si>
  <si>
    <t>$3.86 - $3.90</t>
  </si>
  <si>
    <t>$3.91 - $3.95</t>
  </si>
  <si>
    <t>$3.96 - $4.00</t>
  </si>
  <si>
    <t>$4.01 - $4.05</t>
  </si>
  <si>
    <t>$4.06 - $4.10</t>
  </si>
  <si>
    <t>$4.11 - $4.15</t>
  </si>
  <si>
    <t>$4.16 - $4.20</t>
  </si>
  <si>
    <t>$4.21 - $4.25</t>
  </si>
  <si>
    <t>$4.26 - $4.30</t>
  </si>
  <si>
    <t>$4.31 - $4.35</t>
  </si>
  <si>
    <t>$4.36 - $4.40</t>
  </si>
  <si>
    <t>$4.41 - $4.45</t>
  </si>
  <si>
    <t>$4.46 - $4.50</t>
  </si>
  <si>
    <t>37% escalation</t>
  </si>
  <si>
    <t>39% escalation</t>
  </si>
  <si>
    <t>41% escalation</t>
  </si>
  <si>
    <t>43% escalation</t>
  </si>
  <si>
    <t>45% escalation</t>
  </si>
  <si>
    <t>47% escalation</t>
  </si>
  <si>
    <t>49% escalation</t>
  </si>
  <si>
    <t>72% escalation</t>
  </si>
  <si>
    <t>74% escalation</t>
  </si>
  <si>
    <t>76% escalation</t>
  </si>
  <si>
    <t>78% escalation</t>
  </si>
  <si>
    <t>80% escalation</t>
  </si>
  <si>
    <t>82% escalation</t>
  </si>
  <si>
    <t>84% escalation</t>
  </si>
  <si>
    <t>86% escalation</t>
  </si>
  <si>
    <t>88% escalation</t>
  </si>
  <si>
    <t>90% escalation</t>
  </si>
  <si>
    <t>92% escalation</t>
  </si>
  <si>
    <t>94% escalation</t>
  </si>
  <si>
    <t>96% escalation</t>
  </si>
  <si>
    <t>98% escalation</t>
  </si>
  <si>
    <t>$4.51 - $4.55</t>
  </si>
  <si>
    <t>100% escalation</t>
  </si>
  <si>
    <t>$4.56 - $4.60</t>
  </si>
  <si>
    <t>51% escalation</t>
  </si>
  <si>
    <t>102% escalation</t>
  </si>
  <si>
    <t>$4.61 - $4.65</t>
  </si>
  <si>
    <t>104% escalation</t>
  </si>
  <si>
    <t>$4.66 - $4.70</t>
  </si>
  <si>
    <t>53% escalation</t>
  </si>
  <si>
    <t>106% escalation</t>
  </si>
  <si>
    <t>$4.71 - $4.75</t>
  </si>
  <si>
    <t>108% escalation</t>
  </si>
  <si>
    <t>$4.76 - $4.80</t>
  </si>
  <si>
    <t>55% escalation</t>
  </si>
  <si>
    <t>110% escalation</t>
  </si>
  <si>
    <t>112% escalation</t>
  </si>
  <si>
    <t>$3.51 - $3.55</t>
  </si>
  <si>
    <t>$3.61 - $3.65</t>
  </si>
  <si>
    <t>$3.66 - $3.70</t>
  </si>
  <si>
    <t>Seariver Fleet to Exxon Baytown</t>
  </si>
  <si>
    <t>Base Rate</t>
  </si>
  <si>
    <t>Sabine Pass</t>
  </si>
  <si>
    <t>Houston Harbor Standard Rates Fuel Escalation</t>
  </si>
  <si>
    <t>Texas City Standard Rates with Fuel Escalation</t>
  </si>
  <si>
    <t>Seadrift Harbor Standard Rates with Fuel Escalation</t>
  </si>
  <si>
    <t>Shifts To or From Dow Dock</t>
  </si>
  <si>
    <t>Barge Respots at Dow</t>
  </si>
  <si>
    <t>Shifts from Dock to Dock at Dow</t>
  </si>
  <si>
    <t>Ineos Greenlake</t>
  </si>
  <si>
    <t>Seadrift Coke</t>
  </si>
  <si>
    <t>Respots at non-Dow Docks</t>
  </si>
  <si>
    <t>All typical barges, 300' x 54' or smaller</t>
  </si>
  <si>
    <t>ZONE 1</t>
  </si>
  <si>
    <t>ZONE 2</t>
  </si>
  <si>
    <t>ZONE 3</t>
  </si>
  <si>
    <t>ZONE 4</t>
  </si>
  <si>
    <t>Other Rates</t>
  </si>
  <si>
    <t>Corpus Christi Harbor Standard Rates with Fuel Escalation</t>
  </si>
  <si>
    <t>200' x 35' rake</t>
  </si>
  <si>
    <t>Exxon Baytown / SeaRiver Fleet Rates</t>
  </si>
  <si>
    <t>Shifts to or from Kirby Freeport Fleet</t>
  </si>
  <si>
    <t>B.A.S.F.</t>
  </si>
  <si>
    <t>HSC (mile 388.1)</t>
  </si>
  <si>
    <t>HSC (mile 388) to</t>
  </si>
  <si>
    <t>Fred Hartman Bridge (mile 377.6)</t>
  </si>
  <si>
    <t>Fred Hartman Bridge (mile 377.5) to</t>
  </si>
  <si>
    <t>HSC (mile 395.7)</t>
  </si>
  <si>
    <t>HSC (mile 395.6) to</t>
  </si>
  <si>
    <t>Standard Base Rates</t>
  </si>
  <si>
    <t>Shifts or respots not shown below will be billed hourly, round trip</t>
  </si>
  <si>
    <t>All hourly horsepower will be billed on a 1-hour minimum basis</t>
  </si>
  <si>
    <t>Houston Harbor Shift Base Rates</t>
  </si>
  <si>
    <t>Shifts at Dock or Respots (boat not at dock), all barge sizes</t>
  </si>
  <si>
    <t>Shifts at Dock or Respots (boat at dock), all barge sizes</t>
  </si>
  <si>
    <t>Barge Fueling Surcharge, all barge sizes</t>
  </si>
  <si>
    <t xml:space="preserve">              Negotiable Upon Request</t>
  </si>
  <si>
    <t>Negotiable Upon Request</t>
  </si>
  <si>
    <t>HSC (mile 384), and San Jacinto River</t>
  </si>
  <si>
    <t>HSC (mile 384) to</t>
  </si>
  <si>
    <t>Exxon Baytown / SeaRiver Fleet Base Rates</t>
  </si>
  <si>
    <t>All Standard Boat &amp; Shift rates Escalate when the fuel price exceeds $2.00 per gallon.</t>
  </si>
  <si>
    <t>See the Standard "Fuel Escalator".</t>
  </si>
  <si>
    <t>OVERSIZED / BOXED BARGES 1.5 x Standard Base Rates</t>
  </si>
  <si>
    <t>Houston Harbor Standard Base Rates</t>
  </si>
  <si>
    <t>Shifts between Bolivar, Galveston &amp; Texas City</t>
  </si>
  <si>
    <t>Hourly, round trip when linehaul vessel isn't utilized</t>
  </si>
  <si>
    <t>Texas City Harbor Shift Base Rates</t>
  </si>
  <si>
    <t>Freeport Harbor Standard Base Rates</t>
  </si>
  <si>
    <t>Shift Base Rates</t>
  </si>
  <si>
    <t>Seadrift Harbor Standard Base Rates</t>
  </si>
  <si>
    <t>Seadrift Harbor Shift Base Rates</t>
  </si>
  <si>
    <t>Zone Rates</t>
  </si>
  <si>
    <t>Corpus Christi Harbor Standard Base Rates</t>
  </si>
  <si>
    <t>Tug assists outside of CC harbor, billed at 4 hr min</t>
  </si>
  <si>
    <t>ZONE 1 - CC turning basin (mm 562 CC) to Citgo #6 (mm 559.5 CC)</t>
  </si>
  <si>
    <t>ZONE 2 - BTB Refining (mm 559.5 CC) to Harbor entrance (mm 553 CC)</t>
  </si>
  <si>
    <t>ZONE 4 - Ingleside, locations in La Quinta Channel (mm 1 LQ - mm 7 LQ)</t>
  </si>
  <si>
    <t>ZONE 3 - Rincon Harbor area, Nueces Bay (H&amp;H Metals, etc.)</t>
  </si>
  <si>
    <t>Texas City Standard Base Rates</t>
  </si>
  <si>
    <t xml:space="preserve"> Houston Harbor Shift Base Rates</t>
  </si>
  <si>
    <t>Port Arthur/Beaumont Harbor Standard Rates</t>
  </si>
  <si>
    <t>*Loaded Box Barges</t>
  </si>
  <si>
    <t>Barge Designations</t>
  </si>
  <si>
    <t>Fleet</t>
  </si>
  <si>
    <t xml:space="preserve">Barge </t>
  </si>
  <si>
    <t>Daily Rate</t>
  </si>
  <si>
    <t>High Water</t>
  </si>
  <si>
    <t>In/Out High Water</t>
  </si>
  <si>
    <t>All Barges</t>
  </si>
  <si>
    <t>Rate</t>
  </si>
  <si>
    <t>TEXAS</t>
  </si>
  <si>
    <t>Houston/Channelview</t>
  </si>
  <si>
    <t>Regulation</t>
  </si>
  <si>
    <t>n/a</t>
  </si>
  <si>
    <t>Non-Regulation</t>
  </si>
  <si>
    <t>Non-regulation</t>
  </si>
  <si>
    <t>Bolivar Terminal</t>
  </si>
  <si>
    <t>Baytown</t>
  </si>
  <si>
    <t>Freeport</t>
  </si>
  <si>
    <t>Texas City</t>
  </si>
  <si>
    <t>All Corpus Fleets</t>
  </si>
  <si>
    <t>LOUISIANA</t>
  </si>
  <si>
    <t>Geismar (186 LM)</t>
  </si>
  <si>
    <t>Taft (127 LM)</t>
  </si>
  <si>
    <t>Harahan (108 LM)</t>
  </si>
  <si>
    <t>Institute (West Va.)</t>
  </si>
  <si>
    <t>Regulations</t>
  </si>
  <si>
    <t>Fuel will be escalated monthly using $2.00 as the base price.  
Price will be established by the average price of fuel from the prior month.  
Price will be set using Platts Oilgram Price Report, Product Price Assesments, U.S. Gulf Coast, Waterborne Low, Ultra Low Sulfur Diesel.</t>
  </si>
  <si>
    <t>KIRBY INLAND MARINE</t>
  </si>
  <si>
    <t>All shifts above I-10 bridge, including LyondellBasell Channelview.  Commences when departing/passing Zone 3 fleets or when entering San Jac River.</t>
  </si>
  <si>
    <t>Billed hourly, round trip @</t>
  </si>
  <si>
    <t>High Water Designations</t>
  </si>
  <si>
    <t>In West Virginia, High Water fleeting rates will go into effect when the South Side Bridge on the Kanawha River water level reaches 11'.</t>
  </si>
  <si>
    <t xml:space="preserve">Zone Rates below are for 200' X 35' single rake &amp; empty box barges </t>
  </si>
  <si>
    <t>Zones</t>
  </si>
  <si>
    <t>Waterway Index</t>
  </si>
  <si>
    <t>NE</t>
  </si>
  <si>
    <t>Neches River</t>
  </si>
  <si>
    <t>HK</t>
  </si>
  <si>
    <t>Hawkins Slip</t>
  </si>
  <si>
    <t>CW</t>
  </si>
  <si>
    <t>Intracoastal Canal West Gulf</t>
  </si>
  <si>
    <t>PAW</t>
  </si>
  <si>
    <t>West Pt Arthur Harbor West</t>
  </si>
  <si>
    <t>PAE</t>
  </si>
  <si>
    <t>West Pt Arthur Harbor East</t>
  </si>
  <si>
    <t>SP</t>
  </si>
  <si>
    <t>SA</t>
  </si>
  <si>
    <t>Sabine River</t>
  </si>
  <si>
    <t>AD</t>
  </si>
  <si>
    <t>Adams Bayou</t>
  </si>
  <si>
    <t>Zone index</t>
  </si>
  <si>
    <t>Zone Examples include, but are not limited to:</t>
  </si>
  <si>
    <t>Port of Bmt, Jefferson Ref, Optimus Steel,</t>
  </si>
  <si>
    <t>Lucite, OCI, Ready Reserve fleet</t>
  </si>
  <si>
    <t>Rate Exceptions</t>
  </si>
  <si>
    <t>*2x single rate</t>
  </si>
  <si>
    <t>Kirby Beaumont to/from ExxonMobil Bmt</t>
  </si>
  <si>
    <t>TFC/Beans to/from VLS/Carotex/Reagent/O'Rourke</t>
  </si>
  <si>
    <t>Pabtex, Gulf Copper-North/Central, Palmer Shyd</t>
  </si>
  <si>
    <t>West Port Arthur Harbor, Motiva PtA, ChevronPhillips,</t>
  </si>
  <si>
    <t>From 201' to 249' in length or over 40' to 54' in width</t>
  </si>
  <si>
    <t>Valero PtA, Valero Pleasure Isl, KMTEX, Tanner,</t>
  </si>
  <si>
    <t>From 250' to 300' in length</t>
  </si>
  <si>
    <t>Gulf Copper-South</t>
  </si>
  <si>
    <t>Loaded 195'X35' or 200'X35' Box Barges</t>
  </si>
  <si>
    <t>All Orange TX locations</t>
  </si>
  <si>
    <t>Barge Fueling Fee, all barge sizes</t>
  </si>
  <si>
    <t>Fuel Surcharge</t>
  </si>
  <si>
    <t>All Standard Hourly &amp; Shift rates escalate when the fuel price exceeds $2.00 per gallon.</t>
  </si>
  <si>
    <t>291.8 NE - 295 NE (RR bridge)</t>
  </si>
  <si>
    <t>292.2 HK - 293 HK</t>
  </si>
  <si>
    <t>288.6 NE - 291.7 NE</t>
  </si>
  <si>
    <t>286.5 NE - 288.5 NE</t>
  </si>
  <si>
    <t>283.5 NE - 286.4 NE</t>
  </si>
  <si>
    <t>278.9 NE (Rainbow Bridge) - 283.4 NE</t>
  </si>
  <si>
    <t>276.5 NE - 278.8 NE (Rainbow Bridge)</t>
  </si>
  <si>
    <t>276 CW - 283 CW</t>
  </si>
  <si>
    <t>284 CW - 290 CW</t>
  </si>
  <si>
    <t>288.6 PAW - 291.3 PAW (Port of Pt Arthur West)</t>
  </si>
  <si>
    <t>290 PAE - 290.7 PAE (Port of Pt Arthur West)</t>
  </si>
  <si>
    <t>0 SP - 1 SP</t>
  </si>
  <si>
    <t>264 CW - 268 CW</t>
  </si>
  <si>
    <t>266 SA - 278.5 SA</t>
  </si>
  <si>
    <t>266.8 AD - 268.5 AD</t>
  </si>
  <si>
    <r>
      <rPr>
        <b/>
        <sz val="12"/>
        <rFont val="Arial"/>
        <family val="2"/>
      </rPr>
      <t>TFC Flt</t>
    </r>
    <r>
      <rPr>
        <sz val="12"/>
        <rFont val="Arial"/>
        <family val="2"/>
      </rPr>
      <t xml:space="preserve">, </t>
    </r>
    <r>
      <rPr>
        <b/>
        <sz val="12"/>
        <rFont val="Arial"/>
        <family val="2"/>
      </rPr>
      <t>Beans Flt</t>
    </r>
    <r>
      <rPr>
        <sz val="12"/>
        <rFont val="Arial"/>
        <family val="2"/>
      </rPr>
      <t>, Carotex, VLS, Vessel Repair,</t>
    </r>
  </si>
  <si>
    <t>All IN &amp; OUT Charges will be billed at the posted/escalated hourly rate for the respective fleeting location.</t>
  </si>
  <si>
    <t xml:space="preserve">The Corpus Fleet rates are per the direction of the Port of Corpus Christi Port Commission. </t>
  </si>
  <si>
    <r>
      <t xml:space="preserve">Regulation </t>
    </r>
    <r>
      <rPr>
        <sz val="10"/>
        <rFont val="Calibri"/>
        <family val="2"/>
      </rPr>
      <t>→</t>
    </r>
    <r>
      <rPr>
        <sz val="9"/>
        <rFont val="Arial"/>
        <family val="2"/>
      </rPr>
      <t xml:space="preserve"> </t>
    </r>
    <r>
      <rPr>
        <sz val="10"/>
        <rFont val="Arial"/>
        <family val="2"/>
      </rPr>
      <t>denotes any/all Standard 195'x35' barges, 200'x35' barges, and other smaller barges.</t>
    </r>
  </si>
  <si>
    <r>
      <t xml:space="preserve">Non-Regulation </t>
    </r>
    <r>
      <rPr>
        <sz val="10"/>
        <rFont val="Calibri"/>
        <family val="2"/>
      </rPr>
      <t>→</t>
    </r>
    <r>
      <rPr>
        <sz val="10"/>
        <rFont val="Arial"/>
        <family val="2"/>
      </rPr>
      <t xml:space="preserve"> denotes any/all barges OVER 200' in length and/or OVER 35' in width</t>
    </r>
  </si>
  <si>
    <t>In/Out High Water**</t>
  </si>
  <si>
    <t>**Extreme High Water Surcharge</t>
  </si>
  <si>
    <r>
      <t xml:space="preserve">HIGH WATER - When the Baton Rouge gauge reaches 28' (High Water status) there will be a </t>
    </r>
    <r>
      <rPr>
        <b/>
        <sz val="10"/>
        <rFont val="Arial"/>
        <family val="2"/>
      </rPr>
      <t>33 1/3%</t>
    </r>
    <r>
      <rPr>
        <sz val="10"/>
        <rFont val="Arial"/>
        <family val="2"/>
      </rPr>
      <t xml:space="preserve"> surcharge on all rates on the LMR due to a reduction of tow sizes and fleeting capacity as per the Mississippi River Crisis Action Plan.</t>
    </r>
  </si>
  <si>
    <r>
      <t xml:space="preserve">**EXTREME HIGH WATER - When the Carrolton gauge reaches 12' (Extreme High Water) an </t>
    </r>
    <r>
      <rPr>
        <b/>
        <sz val="10"/>
        <rFont val="Arial"/>
        <family val="2"/>
      </rPr>
      <t>additional surcharge</t>
    </r>
    <r>
      <rPr>
        <sz val="10"/>
        <rFont val="Arial"/>
        <family val="2"/>
      </rPr>
      <t xml:space="preserve"> </t>
    </r>
    <r>
      <rPr>
        <sz val="10"/>
        <rFont val="Arial"/>
        <family val="2"/>
      </rPr>
      <t>will be added to all In/Out charges for all LMR fleets, which is a result of the additional HP requirements as mandated by the USCG in 33 CFR § 165.803.</t>
    </r>
  </si>
  <si>
    <t xml:space="preserve">Kirby Barge Fleeting Rates </t>
  </si>
  <si>
    <t>Platts Oilgram Price Report, Product Price Assessment, U.S. Gulf Coast, Waterborne Low, Ultra Low Sulfur Diesel</t>
  </si>
  <si>
    <t>Oversized Barge Rate Multipliers</t>
  </si>
  <si>
    <t>**2x single rate</t>
  </si>
  <si>
    <t>*Barges 201' to 249' in length or over 40' to 54' in width</t>
  </si>
  <si>
    <t>**Barges 250' up to 300' in length</t>
  </si>
  <si>
    <t>*Barges 201' up to 249' in length or over 40' to 54' in width</t>
  </si>
  <si>
    <t>Seadrift</t>
  </si>
  <si>
    <t>Port Arthur</t>
  </si>
  <si>
    <t>Beaumont</t>
  </si>
  <si>
    <t>Black Lake Fleet</t>
  </si>
  <si>
    <r>
      <t xml:space="preserve">Exxon Bmt, </t>
    </r>
    <r>
      <rPr>
        <b/>
        <sz val="12"/>
        <rFont val="Arial"/>
        <family val="2"/>
      </rPr>
      <t>Kirby Beaumont Flt</t>
    </r>
  </si>
  <si>
    <r>
      <t xml:space="preserve">Sabine Ship Service, </t>
    </r>
    <r>
      <rPr>
        <b/>
        <sz val="12"/>
        <rFont val="Arial"/>
        <family val="2"/>
      </rPr>
      <t>TFC Hawkins Slip Flt</t>
    </r>
  </si>
  <si>
    <t xml:space="preserve">Martin Gas, PD Glycol, Enterprise, </t>
  </si>
  <si>
    <t>Stanolind Anchorage</t>
  </si>
  <si>
    <r>
      <rPr>
        <b/>
        <sz val="12"/>
        <rFont val="Arial"/>
        <family val="2"/>
      </rPr>
      <t>Strategic Fleet</t>
    </r>
    <r>
      <rPr>
        <sz val="12"/>
        <rFont val="Arial"/>
        <family val="2"/>
      </rPr>
      <t>, Sun, Sun Anchorage, Phillips 66</t>
    </r>
  </si>
  <si>
    <t>Enterprise(Motiva) PtN, Rainbow Terminal, Total PtA</t>
  </si>
  <si>
    <t>Reg-Dry Cargo</t>
  </si>
  <si>
    <t>Loaded Box Barges up to 200'X35'</t>
  </si>
  <si>
    <t>Kirby Inland Marine, LP - Texas Harbors</t>
  </si>
  <si>
    <t>KIRBY INLAND MARINE, LP</t>
  </si>
  <si>
    <t>Boats up to 2000 Horsepower</t>
  </si>
  <si>
    <t>Boats up to 2700 Horsepower</t>
  </si>
  <si>
    <t>Boats over 2700 Horsepower</t>
  </si>
  <si>
    <t>Vopak</t>
  </si>
  <si>
    <r>
      <t xml:space="preserve">Sterling Shyd, TPC PtN, Indorama, </t>
    </r>
    <r>
      <rPr>
        <b/>
        <sz val="12"/>
        <rFont val="Arial"/>
        <family val="2"/>
      </rPr>
      <t>TFC Fina Flt</t>
    </r>
    <r>
      <rPr>
        <sz val="12"/>
        <rFont val="Arial"/>
        <family val="2"/>
      </rPr>
      <t>,</t>
    </r>
  </si>
  <si>
    <t>All tug assists On/Off dock at Exxon Baytown</t>
  </si>
  <si>
    <t>SHIFTING/TOWING/FLEETING SERVICES</t>
  </si>
  <si>
    <t>Texas Harbor</t>
  </si>
  <si>
    <t>Shifting/Fleeting Rates</t>
  </si>
  <si>
    <t>$299.13 per hour boat rate at $2.12 fuel</t>
  </si>
  <si>
    <t>$299.13 x 1.03% = $308.10</t>
  </si>
  <si>
    <t>Shifting Rates, Zone to Zone</t>
  </si>
  <si>
    <r>
      <t xml:space="preserve">Platt's Oilgram Price Report, Product Price Assessment, </t>
    </r>
    <r>
      <rPr>
        <sz val="14"/>
        <color rgb="FFFF0000"/>
        <rFont val="Arial"/>
        <family val="2"/>
      </rPr>
      <t>ULSD</t>
    </r>
    <r>
      <rPr>
        <sz val="14"/>
        <rFont val="Arial"/>
        <family val="2"/>
      </rPr>
      <t xml:space="preserve"> USGC Waterborne Low</t>
    </r>
  </si>
  <si>
    <t>Kirby Fleeting Terms and Conditions</t>
  </si>
  <si>
    <t>https://kirbycorp.com/marine-transportation/inland-marine/</t>
  </si>
  <si>
    <t>% (Standard Escalator) High Water - Fleeting</t>
  </si>
  <si>
    <t>Lower Mississippi fleet - High Water</t>
  </si>
  <si>
    <t>In/Out Charge</t>
  </si>
  <si>
    <t>Adjusted Rates</t>
  </si>
  <si>
    <t>Kirby Barge Fleeting Base Rates</t>
  </si>
  <si>
    <t>Port Arthur/Beaumont Harbor Standard Base Rates</t>
  </si>
  <si>
    <t>Shift from Advario Dock to Advario Dock</t>
  </si>
  <si>
    <t xml:space="preserve">   Zone 1 - Hourly for locations mm 492 - 509.4 VC (Hwy 35 bridge)</t>
  </si>
  <si>
    <t xml:space="preserve">   Zone 2 - Hourly for locations above mm 509.5 VC to Port of Victoria</t>
  </si>
  <si>
    <t>Hourly rates to designated Zone will utilize the respective rate listed above for the duration of the job</t>
  </si>
  <si>
    <t>HOURLY</t>
  </si>
  <si>
    <t>All other points outside of Corpus Christi Ship Channel</t>
  </si>
  <si>
    <t>Texas Boat &amp; Barge Shipyard</t>
  </si>
  <si>
    <t>ConocoPhillips / BASF Ammonia Dock</t>
  </si>
  <si>
    <t>Fleet To/From Advario Dock</t>
  </si>
  <si>
    <t>All Other Harbor Shifts</t>
  </si>
  <si>
    <t>Designation</t>
  </si>
  <si>
    <t>All shifts to points above I-10 bridge on the San Jacinto River, including LyondellBasell Channelview.  Will bill applicable Zone to Zone rate for transit between origin/destination and the I-10 bridge, and then hourly rate will commence while transiting above the I-10 bridge (includes light boat).</t>
  </si>
  <si>
    <r>
      <t xml:space="preserve">Oversize </t>
    </r>
    <r>
      <rPr>
        <sz val="10"/>
        <rFont val="Calibri"/>
        <family val="2"/>
      </rPr>
      <t>→</t>
    </r>
    <r>
      <rPr>
        <sz val="10"/>
        <rFont val="Arial"/>
        <family val="2"/>
      </rPr>
      <t xml:space="preserve"> denotes any/all barges OVER 300 in length and/or OVER 54' in width</t>
    </r>
  </si>
  <si>
    <t>American Rice / Port of Freeport / 
J&amp;S Shipyard / Brazos River Fuel Dock</t>
  </si>
  <si>
    <t>Baton Rouge Fleets</t>
  </si>
  <si>
    <t>Base Rates Effective January 01, 2025</t>
  </si>
  <si>
    <t>Effective Date January 1, 2025</t>
  </si>
  <si>
    <t>Effective January 01, 2025</t>
  </si>
  <si>
    <t>Riviana / Port of Freeport / 
J&amp;S Shipyard / Brazos River Fuel Dock</t>
  </si>
  <si>
    <t>ZONE 3 - Rincon Harbor area,or any points in Nueces Bay (mm 0-4.0 RC)</t>
  </si>
  <si>
    <t>Westlake Fleet (Lake Charles)</t>
  </si>
  <si>
    <t xml:space="preserve">“Each barge owner/operator whom requests (hereinafter each a “Requestor”) that Kirby provide marine transportation services </t>
  </si>
  <si>
    <t xml:space="preserve">hereunder, which expression includes: (i) towing services; and/or, (ii) hourly harbor shifting services and/or hourly standby boat </t>
  </si>
  <si>
    <t xml:space="preserve">services represents and warrants that when tendered by the Requestor to Kirby that each barge or other vessel shall be tight, </t>
  </si>
  <si>
    <t xml:space="preserve">staunch, and seaworthy, fully equipped and supplied. To the extent that Kirby determines, at any time following Kirby’s acceptance </t>
  </si>
  <si>
    <t xml:space="preserve">of tender from Requestor, that the condition of such barge or other vessel is unsuitable for the requested marine transportation </t>
  </si>
  <si>
    <t xml:space="preserve">services, is unseaworthy, or for any reason constitutes a risk or hazard to the entirety of tow, then Kirby shall so notify Requestor </t>
  </si>
  <si>
    <t xml:space="preserve">in writing, and Requestor shall immediately take action to remedy the condition and/or deficiency. Requestor acknowledges and </t>
  </si>
  <si>
    <t>agrees that a Kirby standby boat shall remain with such barge at the then-current hourly standby boat services rate –    </t>
  </si>
  <si>
    <t xml:space="preserve">merely as an accommodation to Requestor – until Requestor takes action as aforesaid.” </t>
  </si>
  <si>
    <r>
      <t xml:space="preserve">Regulation </t>
    </r>
    <r>
      <rPr>
        <sz val="10"/>
        <rFont val="Calibri"/>
        <family val="2"/>
      </rPr>
      <t>→</t>
    </r>
    <r>
      <rPr>
        <sz val="9"/>
        <rFont val="Arial"/>
        <family val="2"/>
      </rPr>
      <t xml:space="preserve"> </t>
    </r>
    <r>
      <rPr>
        <sz val="10"/>
        <rFont val="Arial"/>
        <family val="2"/>
      </rPr>
      <t>denotes Standard 195' x 35' barges, 200' x 35' barges, and other smaller barges.</t>
    </r>
  </si>
  <si>
    <r>
      <t xml:space="preserve">Non-Regulation </t>
    </r>
    <r>
      <rPr>
        <sz val="10"/>
        <rFont val="Calibri"/>
        <family val="2"/>
      </rPr>
      <t>→</t>
    </r>
    <r>
      <rPr>
        <sz val="10"/>
        <rFont val="Arial"/>
        <family val="2"/>
      </rPr>
      <t xml:space="preserve"> denotes barges 201' to 249' in length or over 35' to 54' in width.</t>
    </r>
  </si>
  <si>
    <r>
      <t xml:space="preserve">Oversize </t>
    </r>
    <r>
      <rPr>
        <sz val="10"/>
        <rFont val="Calibri"/>
        <family val="2"/>
      </rPr>
      <t>→</t>
    </r>
    <r>
      <rPr>
        <sz val="10"/>
        <rFont val="Arial"/>
        <family val="2"/>
      </rPr>
      <t xml:space="preserve"> denotes barges 250' up to 300' in length.</t>
    </r>
  </si>
  <si>
    <r>
      <t>change monthly</t>
    </r>
    <r>
      <rPr>
        <b/>
        <sz val="12"/>
        <rFont val="Arial"/>
        <family val="2"/>
      </rPr>
      <t xml:space="preserve"> manually </t>
    </r>
    <r>
      <rPr>
        <sz val="12"/>
        <rFont val="Arial"/>
        <family val="2"/>
      </rPr>
      <t xml:space="preserve">based on platts previous month average (C7) see </t>
    </r>
    <r>
      <rPr>
        <b/>
        <sz val="12"/>
        <rFont val="Arial"/>
        <family val="2"/>
      </rPr>
      <t xml:space="preserve">Fuel Escalator </t>
    </r>
    <r>
      <rPr>
        <sz val="12"/>
        <rFont val="Arial"/>
        <family val="2"/>
      </rPr>
      <t>tab</t>
    </r>
  </si>
  <si>
    <r>
      <t xml:space="preserve">change monthly </t>
    </r>
    <r>
      <rPr>
        <b/>
        <sz val="12"/>
        <rFont val="Arial"/>
        <family val="2"/>
      </rPr>
      <t>manually</t>
    </r>
    <r>
      <rPr>
        <sz val="12"/>
        <rFont val="Arial"/>
        <family val="2"/>
      </rPr>
      <t xml:space="preserve"> based on platts previous month average (C7) see </t>
    </r>
    <r>
      <rPr>
        <b/>
        <sz val="12"/>
        <rFont val="Arial"/>
        <family val="2"/>
      </rPr>
      <t xml:space="preserve">Fuel Escalator </t>
    </r>
    <r>
      <rPr>
        <sz val="12"/>
        <rFont val="Arial"/>
        <family val="2"/>
      </rPr>
      <t>tab</t>
    </r>
  </si>
  <si>
    <t>Platts previous month avg / change monthly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</si>
</sst>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 yyyy"/>
    <numFmt numFmtId="165" formatCode="0.000"/>
    <numFmt numFmtId="166" formatCode="0.0000"/>
    <numFmt numFmtId="167" formatCode="dd\-mmm\-yy"/>
    <numFmt numFmtId="168" formatCode="&quot;$&quot;#,##0.0000"/>
    <numFmt numFmtId="169" formatCode="[$-409]mmm\-yy;@"/>
    <numFmt numFmtId="170" formatCode="[$-409]mmmm\ d\,\ yyyy;@"/>
    <numFmt numFmtId="171" formatCode="&quot;$&quot;#,##0.00"/>
  </numFmts>
  <fonts count="60"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b/>
      <sz val="12"/>
      <color indexed="49"/>
      <name val="Arial"/>
      <family val="2"/>
    </font>
    <font>
      <sz val="12"/>
      <color indexed="49"/>
      <name val="Arial"/>
      <family val="2"/>
    </font>
    <font>
      <sz val="12"/>
      <color indexed="46"/>
      <name val="Arial"/>
      <family val="2"/>
    </font>
    <font>
      <b/>
      <sz val="12"/>
      <color indexed="10"/>
      <name val="Arial"/>
      <family val="2"/>
    </font>
    <font>
      <b/>
      <sz val="12"/>
      <color indexed="46"/>
      <name val="Arial"/>
      <family val="2"/>
    </font>
    <font>
      <sz val="12"/>
      <color indexed="10"/>
      <name val="Arial"/>
      <family val="2"/>
    </font>
    <font>
      <sz val="8"/>
      <name val="Arial"/>
      <family val="2"/>
    </font>
    <font>
      <sz val="12"/>
      <color indexed="9"/>
      <name val="Arial"/>
      <family val="2"/>
    </font>
    <font>
      <b/>
      <sz val="12"/>
      <color indexed="12"/>
      <name val="Arial"/>
      <family val="2"/>
    </font>
    <font>
      <sz val="8"/>
      <name val="Arial"/>
      <family val="2"/>
    </font>
    <font>
      <sz val="24"/>
      <name val="Arial"/>
      <family val="2"/>
    </font>
    <font>
      <sz val="20"/>
      <name val="Arial"/>
      <family val="2"/>
    </font>
    <font>
      <sz val="14"/>
      <name val="Times New Roman"/>
      <family val="1"/>
    </font>
    <font>
      <sz val="12"/>
      <name val="Times New Roman"/>
      <family val="1"/>
    </font>
    <font>
      <b/>
      <u/>
      <sz val="12"/>
      <name val="Arial"/>
      <family val="2"/>
    </font>
    <font>
      <b/>
      <sz val="18"/>
      <name val="Times New Roman"/>
      <family val="1"/>
    </font>
    <font>
      <b/>
      <u/>
      <sz val="16"/>
      <name val="Arial"/>
      <family val="2"/>
    </font>
    <font>
      <i/>
      <sz val="12"/>
      <name val="Arial"/>
      <family val="2"/>
    </font>
    <font>
      <sz val="12"/>
      <color indexed="12"/>
      <name val="Arial"/>
      <family val="2"/>
    </font>
    <font>
      <b/>
      <i/>
      <sz val="12"/>
      <name val="Arial"/>
      <family val="2"/>
    </font>
    <font>
      <b/>
      <sz val="12"/>
      <color indexed="9"/>
      <name val="Arial"/>
      <family val="2"/>
    </font>
    <font>
      <i/>
      <sz val="12"/>
      <name val="Times New Roman"/>
      <family val="1"/>
    </font>
    <font>
      <sz val="10"/>
      <color theme="1"/>
      <name val="Times New Roman"/>
      <family val="2"/>
    </font>
    <font>
      <b/>
      <sz val="12"/>
      <color rgb="FF0000FF"/>
      <name val="Arial"/>
      <family val="2"/>
    </font>
    <font>
      <sz val="10"/>
      <name val="Arial"/>
      <family val="2"/>
    </font>
    <font>
      <sz val="12"/>
      <color theme="0" tint="-0.34998626667073579"/>
      <name val="Arial"/>
      <family val="2"/>
    </font>
    <font>
      <sz val="12"/>
      <color rgb="FF0000FF"/>
      <name val="Arial"/>
      <family val="2"/>
    </font>
    <font>
      <b/>
      <sz val="16"/>
      <name val="Arial"/>
      <family val="2"/>
    </font>
    <font>
      <b/>
      <sz val="10"/>
      <name val="Arial"/>
      <family val="2"/>
    </font>
    <font>
      <b/>
      <sz val="8"/>
      <name val="Arial"/>
      <family val="2"/>
    </font>
    <font>
      <sz val="10"/>
      <name val="Arial"/>
      <family val="2"/>
    </font>
    <font>
      <sz val="11"/>
      <name val="Arial"/>
      <family val="2"/>
    </font>
    <font>
      <b/>
      <sz val="11"/>
      <name val="Arial"/>
      <family val="2"/>
    </font>
    <font>
      <sz val="10"/>
      <name val="Calibri"/>
      <family val="2"/>
    </font>
    <font>
      <sz val="9"/>
      <name val="Arial"/>
      <family val="2"/>
    </font>
    <font>
      <b/>
      <sz val="12"/>
      <color rgb="FFFF0000"/>
      <name val="Arial"/>
      <family val="2"/>
    </font>
    <font>
      <b/>
      <sz val="16"/>
      <color rgb="FF0000FF"/>
      <name val="Arial"/>
      <family val="2"/>
    </font>
    <font>
      <b/>
      <sz val="10"/>
      <color rgb="FFFF0000"/>
      <name val="Arial"/>
      <family val="2"/>
    </font>
    <font>
      <b/>
      <sz val="18"/>
      <color rgb="FF006600"/>
      <name val="Arial"/>
      <family val="2"/>
    </font>
    <font>
      <b/>
      <sz val="12"/>
      <color theme="4" tint="-0.499984740745262"/>
      <name val="Arial"/>
      <family val="2"/>
    </font>
    <font>
      <sz val="12"/>
      <color rgb="FFFF0000"/>
      <name val="Arial"/>
      <family val="2"/>
    </font>
    <font>
      <sz val="14"/>
      <name val="Arial"/>
      <family val="2"/>
    </font>
    <font>
      <sz val="14"/>
      <color rgb="FFFF0000"/>
      <name val="Arial"/>
      <family val="2"/>
    </font>
    <font>
      <u/>
      <sz val="12"/>
      <color theme="10"/>
      <name val="Arial"/>
      <family val="2"/>
    </font>
    <font>
      <u/>
      <sz val="12"/>
      <color theme="10"/>
      <name val="Arial"/>
      <family val="2"/>
    </font>
    <font>
      <sz val="10"/>
      <color rgb="FF0000FF"/>
      <name val="Arial"/>
      <family val="2"/>
    </font>
    <font>
      <b/>
      <sz val="10"/>
      <color rgb="FF0000FF"/>
      <name val="Arial"/>
      <family val="2"/>
    </font>
    <font>
      <i/>
      <sz val="10"/>
      <name val="Arial"/>
      <family val="2"/>
    </font>
  </fonts>
  <fills count="7">
    <fill>
      <patternFill patternType="none"/>
    </fill>
    <fill>
      <patternFill patternType="gray125"/>
    </fill>
    <fill>
      <patternFill patternType="solid">
        <fgColor theme="8"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4" tint="0.59999389629810485"/>
        <bgColor indexed="64"/>
      </patternFill>
    </fill>
  </fills>
  <borders count="6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s>
  <cellStyleXfs count="112">
    <xf numFmtId="0" fontId="0" fillId="0" borderId="0"/>
    <xf numFmtId="44" fontId="11" fillId="0" borderId="0" applyFont="0" applyFill="0" applyBorder="0" applyAlignment="0" applyProtection="0"/>
    <xf numFmtId="0" fontId="10" fillId="0" borderId="0"/>
    <xf numFmtId="0" fontId="34" fillId="0" borderId="0"/>
    <xf numFmtId="0" fontId="34" fillId="0" borderId="0"/>
    <xf numFmtId="44" fontId="34" fillId="0" borderId="0" applyFont="0" applyFill="0" applyBorder="0" applyAlignment="0" applyProtection="0"/>
    <xf numFmtId="0" fontId="34" fillId="0" borderId="0"/>
    <xf numFmtId="44" fontId="34" fillId="0" borderId="0" applyFont="0" applyFill="0" applyBorder="0" applyAlignment="0" applyProtection="0"/>
    <xf numFmtId="0" fontId="34" fillId="0" borderId="0"/>
    <xf numFmtId="44" fontId="34" fillId="0" borderId="0" applyFont="0" applyFill="0" applyBorder="0" applyAlignment="0" applyProtection="0"/>
    <xf numFmtId="0" fontId="34" fillId="0" borderId="0"/>
    <xf numFmtId="44" fontId="34" fillId="0" borderId="0" applyFont="0" applyFill="0" applyBorder="0" applyAlignment="0" applyProtection="0"/>
    <xf numFmtId="0" fontId="34" fillId="0" borderId="0"/>
    <xf numFmtId="44" fontId="34" fillId="0" borderId="0" applyFont="0" applyFill="0" applyBorder="0" applyAlignment="0" applyProtection="0"/>
    <xf numFmtId="0" fontId="34" fillId="0" borderId="0"/>
    <xf numFmtId="44" fontId="34" fillId="0" borderId="0" applyFont="0" applyFill="0" applyBorder="0" applyAlignment="0" applyProtection="0"/>
    <xf numFmtId="0" fontId="34" fillId="0" borderId="0"/>
    <xf numFmtId="44" fontId="34" fillId="0" borderId="0" applyFont="0" applyFill="0" applyBorder="0" applyAlignment="0" applyProtection="0"/>
    <xf numFmtId="0" fontId="34" fillId="0" borderId="0"/>
    <xf numFmtId="44" fontId="34" fillId="0" borderId="0" applyFont="0" applyFill="0" applyBorder="0" applyAlignment="0" applyProtection="0"/>
    <xf numFmtId="0" fontId="34" fillId="0" borderId="0"/>
    <xf numFmtId="44" fontId="34" fillId="0" borderId="0" applyFont="0" applyFill="0" applyBorder="0" applyAlignment="0" applyProtection="0"/>
    <xf numFmtId="43" fontId="11" fillId="0" borderId="0" applyFont="0" applyFill="0" applyBorder="0" applyAlignment="0" applyProtection="0"/>
    <xf numFmtId="44" fontId="10" fillId="0" borderId="0" applyFont="0" applyFill="0" applyBorder="0" applyAlignment="0" applyProtection="0"/>
    <xf numFmtId="0" fontId="36" fillId="0" borderId="0"/>
    <xf numFmtId="9" fontId="10" fillId="0" borderId="0" applyFont="0" applyFill="0" applyBorder="0" applyAlignment="0" applyProtection="0"/>
    <xf numFmtId="0" fontId="10" fillId="0" borderId="0"/>
    <xf numFmtId="0" fontId="11" fillId="0" borderId="0"/>
    <xf numFmtId="44" fontId="11" fillId="0" borderId="0" applyFont="0" applyFill="0" applyBorder="0" applyAlignment="0" applyProtection="0"/>
    <xf numFmtId="0" fontId="10" fillId="0" borderId="0"/>
    <xf numFmtId="0" fontId="42" fillId="0" borderId="0"/>
    <xf numFmtId="44" fontId="11" fillId="0" borderId="0" applyFont="0" applyFill="0" applyBorder="0" applyAlignment="0" applyProtection="0"/>
    <xf numFmtId="0" fontId="11" fillId="0" borderId="0"/>
    <xf numFmtId="0" fontId="8" fillId="0" borderId="0"/>
    <xf numFmtId="0" fontId="11" fillId="0" borderId="0"/>
    <xf numFmtId="0" fontId="11" fillId="0" borderId="0"/>
    <xf numFmtId="0" fontId="8" fillId="0" borderId="0"/>
    <xf numFmtId="0" fontId="8" fillId="0" borderId="0"/>
    <xf numFmtId="0" fontId="8" fillId="0" borderId="0"/>
    <xf numFmtId="0" fontId="11" fillId="0" borderId="0"/>
    <xf numFmtId="0" fontId="10" fillId="0" borderId="0"/>
    <xf numFmtId="0" fontId="8" fillId="0" borderId="0"/>
    <xf numFmtId="0" fontId="10" fillId="0" borderId="0"/>
    <xf numFmtId="0" fontId="7" fillId="0" borderId="0"/>
    <xf numFmtId="9" fontId="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5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0" fillId="0" borderId="0"/>
    <xf numFmtId="0" fontId="56" fillId="0" borderId="0" applyNumberFormat="0" applyFill="0" applyBorder="0" applyAlignment="0" applyProtection="0"/>
    <xf numFmtId="0" fontId="1" fillId="0" borderId="0"/>
  </cellStyleXfs>
  <cellXfs count="652">
    <xf numFmtId="0" fontId="0" fillId="0" borderId="0" xfId="0"/>
    <xf numFmtId="39" fontId="0" fillId="0" borderId="0" xfId="0" applyNumberFormat="1"/>
    <xf numFmtId="39" fontId="0" fillId="0" borderId="0" xfId="0" applyNumberFormat="1" applyAlignment="1">
      <alignment horizontal="center"/>
    </xf>
    <xf numFmtId="37" fontId="0" fillId="0" borderId="0" xfId="0" applyNumberFormat="1"/>
    <xf numFmtId="0" fontId="0" fillId="0" borderId="3" xfId="0" applyBorder="1"/>
    <xf numFmtId="0" fontId="0" fillId="0" borderId="5" xfId="0" applyBorder="1" applyAlignment="1">
      <alignment horizontal="center"/>
    </xf>
    <xf numFmtId="0" fontId="0" fillId="0" borderId="8" xfId="0" applyBorder="1"/>
    <xf numFmtId="0" fontId="0" fillId="0" borderId="11" xfId="0" applyBorder="1"/>
    <xf numFmtId="39" fontId="0" fillId="0" borderId="14" xfId="0" applyNumberFormat="1" applyBorder="1"/>
    <xf numFmtId="0" fontId="0" fillId="0" borderId="14" xfId="0" applyBorder="1"/>
    <xf numFmtId="0" fontId="0" fillId="0" borderId="16" xfId="0" applyBorder="1"/>
    <xf numFmtId="0" fontId="0" fillId="0" borderId="0" xfId="0" applyAlignment="1">
      <alignment horizontal="centerContinuous"/>
    </xf>
    <xf numFmtId="0" fontId="9" fillId="0" borderId="0" xfId="0" applyFont="1" applyAlignment="1">
      <alignment horizontal="centerContinuous"/>
    </xf>
    <xf numFmtId="39" fontId="9" fillId="0" borderId="0" xfId="0" applyNumberFormat="1" applyFont="1" applyAlignment="1">
      <alignment horizontal="centerContinuous"/>
    </xf>
    <xf numFmtId="37" fontId="0" fillId="0" borderId="0" xfId="0" applyNumberFormat="1" applyAlignment="1">
      <alignment horizontal="centerContinuous"/>
    </xf>
    <xf numFmtId="39" fontId="0" fillId="0" borderId="0" xfId="0" applyNumberFormat="1" applyAlignment="1">
      <alignment horizontal="centerContinuous"/>
    </xf>
    <xf numFmtId="39" fontId="0" fillId="0" borderId="0" xfId="0" quotePrefix="1" applyNumberFormat="1" applyAlignment="1">
      <alignment horizontal="center"/>
    </xf>
    <xf numFmtId="39" fontId="9" fillId="0" borderId="0" xfId="0" applyNumberFormat="1" applyFont="1" applyAlignment="1">
      <alignment horizontal="left"/>
    </xf>
    <xf numFmtId="0" fontId="0" fillId="0" borderId="0" xfId="0" applyAlignment="1">
      <alignment horizontal="left"/>
    </xf>
    <xf numFmtId="37" fontId="0" fillId="0" borderId="0" xfId="0" applyNumberFormat="1" applyAlignment="1">
      <alignment horizontal="left"/>
    </xf>
    <xf numFmtId="39" fontId="0" fillId="0" borderId="0" xfId="0" applyNumberFormat="1" applyAlignment="1">
      <alignment horizontal="left"/>
    </xf>
    <xf numFmtId="0" fontId="17" fillId="0" borderId="0" xfId="0" applyFont="1"/>
    <xf numFmtId="0" fontId="9" fillId="0" borderId="0" xfId="0" applyFont="1" applyAlignment="1">
      <alignment horizontal="center"/>
    </xf>
    <xf numFmtId="0" fontId="15" fillId="0" borderId="0" xfId="0" applyFont="1" applyAlignment="1">
      <alignment horizontal="left"/>
    </xf>
    <xf numFmtId="0" fontId="9" fillId="0" borderId="0" xfId="0" applyFont="1"/>
    <xf numFmtId="0" fontId="18" fillId="0" borderId="0" xfId="0" applyFont="1"/>
    <xf numFmtId="168" fontId="12" fillId="0" borderId="0" xfId="0" applyNumberFormat="1" applyFont="1" applyAlignment="1">
      <alignment horizontal="left"/>
    </xf>
    <xf numFmtId="168" fontId="12" fillId="0" borderId="0" xfId="0" applyNumberFormat="1" applyFont="1" applyAlignment="1">
      <alignment horizontal="centerContinuous"/>
    </xf>
    <xf numFmtId="39" fontId="20" fillId="0" borderId="0" xfId="0" applyNumberFormat="1" applyFont="1"/>
    <xf numFmtId="0" fontId="22" fillId="0" borderId="0" xfId="0" applyFont="1"/>
    <xf numFmtId="0" fontId="23" fillId="0" borderId="0" xfId="0" applyFont="1"/>
    <xf numFmtId="0" fontId="24" fillId="0" borderId="0" xfId="0" applyFont="1" applyAlignment="1">
      <alignment horizontal="center"/>
    </xf>
    <xf numFmtId="0" fontId="24" fillId="0" borderId="0" xfId="0" applyFont="1"/>
    <xf numFmtId="0" fontId="25" fillId="0" borderId="0" xfId="0" applyFont="1"/>
    <xf numFmtId="0" fontId="24" fillId="0" borderId="24" xfId="0" applyFont="1" applyBorder="1"/>
    <xf numFmtId="0" fontId="26" fillId="0" borderId="24" xfId="0" applyFont="1" applyBorder="1"/>
    <xf numFmtId="0" fontId="25" fillId="0" borderId="24" xfId="0" applyFont="1" applyBorder="1" applyAlignment="1">
      <alignment vertical="top" wrapText="1"/>
    </xf>
    <xf numFmtId="0" fontId="25" fillId="0" borderId="0" xfId="0" applyFont="1" applyAlignment="1">
      <alignment vertical="top" wrapText="1"/>
    </xf>
    <xf numFmtId="10" fontId="19" fillId="0" borderId="0" xfId="0" applyNumberFormat="1" applyFont="1"/>
    <xf numFmtId="39" fontId="20" fillId="0" borderId="0" xfId="0" applyNumberFormat="1" applyFont="1" applyAlignment="1">
      <alignment horizontal="left"/>
    </xf>
    <xf numFmtId="0" fontId="13" fillId="0" borderId="0" xfId="0" applyFont="1"/>
    <xf numFmtId="167" fontId="13" fillId="0" borderId="0" xfId="0" applyNumberFormat="1" applyFont="1" applyAlignment="1">
      <alignment horizontal="right"/>
    </xf>
    <xf numFmtId="0" fontId="10" fillId="0" borderId="0" xfId="0" applyFont="1"/>
    <xf numFmtId="168" fontId="13" fillId="0" borderId="0" xfId="0" applyNumberFormat="1" applyFont="1"/>
    <xf numFmtId="167" fontId="13" fillId="0" borderId="0" xfId="0" quotePrefix="1" applyNumberFormat="1" applyFont="1" applyAlignment="1">
      <alignment horizontal="centerContinuous" wrapText="1"/>
    </xf>
    <xf numFmtId="0" fontId="28" fillId="0" borderId="0" xfId="0" applyFont="1" applyAlignment="1">
      <alignment horizontal="centerContinuous"/>
    </xf>
    <xf numFmtId="0" fontId="29" fillId="0" borderId="0" xfId="0" applyFont="1" applyAlignment="1">
      <alignment horizontal="center"/>
    </xf>
    <xf numFmtId="37" fontId="0" fillId="0" borderId="11" xfId="0" quotePrefix="1" applyNumberFormat="1" applyBorder="1"/>
    <xf numFmtId="39" fontId="0" fillId="0" borderId="11" xfId="0" applyNumberFormat="1" applyBorder="1"/>
    <xf numFmtId="37" fontId="0" fillId="0" borderId="8" xfId="0" quotePrefix="1" applyNumberFormat="1" applyBorder="1"/>
    <xf numFmtId="37" fontId="0" fillId="0" borderId="3" xfId="0" quotePrefix="1" applyNumberFormat="1" applyBorder="1"/>
    <xf numFmtId="39" fontId="0" fillId="0" borderId="8" xfId="0" applyNumberFormat="1" applyBorder="1"/>
    <xf numFmtId="39" fontId="0" fillId="0" borderId="35" xfId="0" applyNumberFormat="1" applyBorder="1"/>
    <xf numFmtId="0" fontId="32" fillId="0" borderId="0" xfId="0" applyFont="1" applyAlignment="1">
      <alignment horizontal="centerContinuous"/>
    </xf>
    <xf numFmtId="0" fontId="19" fillId="0" borderId="0" xfId="0" applyFont="1" applyAlignment="1">
      <alignment horizontal="centerContinuous"/>
    </xf>
    <xf numFmtId="0" fontId="19" fillId="0" borderId="0" xfId="0" applyFont="1"/>
    <xf numFmtId="0" fontId="32" fillId="0" borderId="0" xfId="0" applyFont="1" applyAlignment="1">
      <alignment horizontal="right"/>
    </xf>
    <xf numFmtId="167" fontId="19" fillId="0" borderId="0" xfId="0" quotePrefix="1" applyNumberFormat="1" applyFont="1" applyAlignment="1">
      <alignment horizontal="centerContinuous" wrapText="1"/>
    </xf>
    <xf numFmtId="0" fontId="32" fillId="0" borderId="0" xfId="0" applyFont="1"/>
    <xf numFmtId="168" fontId="19" fillId="0" borderId="0" xfId="0" applyNumberFormat="1" applyFont="1"/>
    <xf numFmtId="167" fontId="19" fillId="0" borderId="0" xfId="0" applyNumberFormat="1" applyFont="1" applyAlignment="1">
      <alignment horizontal="center"/>
    </xf>
    <xf numFmtId="165" fontId="19" fillId="0" borderId="0" xfId="0" applyNumberFormat="1" applyFont="1" applyAlignment="1">
      <alignment horizontal="right"/>
    </xf>
    <xf numFmtId="0" fontId="33" fillId="0" borderId="0" xfId="0" applyFont="1"/>
    <xf numFmtId="5" fontId="14" fillId="0" borderId="0" xfId="0" applyNumberFormat="1" applyFont="1"/>
    <xf numFmtId="0" fontId="9" fillId="0" borderId="0" xfId="0" applyFont="1" applyAlignment="1">
      <alignment horizontal="left"/>
    </xf>
    <xf numFmtId="167" fontId="12" fillId="0" borderId="0" xfId="0" applyNumberFormat="1" applyFont="1" applyAlignment="1">
      <alignment horizontal="center"/>
    </xf>
    <xf numFmtId="10" fontId="16" fillId="0" borderId="0" xfId="0" applyNumberFormat="1" applyFont="1"/>
    <xf numFmtId="167" fontId="13" fillId="0" borderId="0" xfId="0" applyNumberFormat="1" applyFont="1" applyAlignment="1">
      <alignment horizontal="center"/>
    </xf>
    <xf numFmtId="166" fontId="14" fillId="0" borderId="0" xfId="0" applyNumberFormat="1" applyFont="1"/>
    <xf numFmtId="0" fontId="9" fillId="0" borderId="0" xfId="0" applyFont="1" applyAlignment="1">
      <alignment horizontal="right"/>
    </xf>
    <xf numFmtId="10" fontId="16" fillId="0" borderId="0" xfId="0" applyNumberFormat="1" applyFont="1" applyAlignment="1">
      <alignment horizontal="right"/>
    </xf>
    <xf numFmtId="0" fontId="14" fillId="0" borderId="0" xfId="0" applyFont="1"/>
    <xf numFmtId="169" fontId="13" fillId="0" borderId="0" xfId="0" applyNumberFormat="1" applyFont="1"/>
    <xf numFmtId="0" fontId="25" fillId="0" borderId="30" xfId="0" applyFont="1" applyBorder="1" applyAlignment="1">
      <alignment vertical="top" wrapText="1"/>
    </xf>
    <xf numFmtId="0" fontId="25" fillId="0" borderId="19" xfId="0" applyFont="1" applyBorder="1" applyAlignment="1">
      <alignment vertical="top" wrapText="1"/>
    </xf>
    <xf numFmtId="0" fontId="25" fillId="0" borderId="39" xfId="0" applyFont="1" applyBorder="1" applyAlignment="1">
      <alignment vertical="top" wrapText="1"/>
    </xf>
    <xf numFmtId="39" fontId="30" fillId="0" borderId="0" xfId="0" applyNumberFormat="1" applyFont="1"/>
    <xf numFmtId="0" fontId="10" fillId="0" borderId="0" xfId="2"/>
    <xf numFmtId="0" fontId="10" fillId="0" borderId="0" xfId="2" applyAlignment="1">
      <alignment horizontal="left"/>
    </xf>
    <xf numFmtId="0" fontId="9" fillId="0" borderId="0" xfId="2" applyFont="1"/>
    <xf numFmtId="15" fontId="9" fillId="0" borderId="0" xfId="2" applyNumberFormat="1" applyFont="1"/>
    <xf numFmtId="39" fontId="14" fillId="0" borderId="0" xfId="2" applyNumberFormat="1" applyFont="1"/>
    <xf numFmtId="39" fontId="16" fillId="0" borderId="0" xfId="2" applyNumberFormat="1" applyFont="1" applyAlignment="1">
      <alignment horizontal="centerContinuous" wrapText="1"/>
    </xf>
    <xf numFmtId="0" fontId="10" fillId="0" borderId="11" xfId="2" applyBorder="1" applyAlignment="1">
      <alignment horizontal="left"/>
    </xf>
    <xf numFmtId="0" fontId="10" fillId="0" borderId="12" xfId="2" applyBorder="1" applyAlignment="1">
      <alignment horizontal="left"/>
    </xf>
    <xf numFmtId="39" fontId="10" fillId="0" borderId="0" xfId="2" applyNumberFormat="1"/>
    <xf numFmtId="37" fontId="10" fillId="0" borderId="0" xfId="2" applyNumberFormat="1"/>
    <xf numFmtId="0" fontId="10" fillId="0" borderId="5" xfId="0" applyFont="1" applyBorder="1" applyAlignment="1">
      <alignment horizontal="center"/>
    </xf>
    <xf numFmtId="39" fontId="10" fillId="0" borderId="0" xfId="0" applyNumberFormat="1" applyFont="1"/>
    <xf numFmtId="39" fontId="35" fillId="0" borderId="0" xfId="0" applyNumberFormat="1" applyFont="1"/>
    <xf numFmtId="37" fontId="0" fillId="0" borderId="11" xfId="0" applyNumberFormat="1" applyBorder="1"/>
    <xf numFmtId="37" fontId="0" fillId="0" borderId="8" xfId="0" applyNumberFormat="1" applyBorder="1"/>
    <xf numFmtId="37" fontId="0" fillId="0" borderId="3" xfId="0" applyNumberFormat="1" applyBorder="1"/>
    <xf numFmtId="0" fontId="0" fillId="0" borderId="4" xfId="0" applyBorder="1"/>
    <xf numFmtId="0" fontId="0" fillId="0" borderId="0" xfId="0" applyAlignment="1">
      <alignment horizontal="right"/>
    </xf>
    <xf numFmtId="0" fontId="0" fillId="0" borderId="0" xfId="0" applyAlignment="1">
      <alignment horizontal="center"/>
    </xf>
    <xf numFmtId="39" fontId="35" fillId="0" borderId="14" xfId="0" applyNumberFormat="1" applyFont="1" applyBorder="1"/>
    <xf numFmtId="0" fontId="35" fillId="0" borderId="14" xfId="0" applyFont="1" applyBorder="1"/>
    <xf numFmtId="0" fontId="35" fillId="0" borderId="25" xfId="0" applyFont="1" applyBorder="1"/>
    <xf numFmtId="39" fontId="35" fillId="0" borderId="16" xfId="0" applyNumberFormat="1" applyFont="1" applyBorder="1"/>
    <xf numFmtId="39" fontId="35" fillId="0" borderId="17" xfId="0" applyNumberFormat="1" applyFont="1" applyBorder="1"/>
    <xf numFmtId="39" fontId="35" fillId="0" borderId="18" xfId="0" applyNumberFormat="1" applyFont="1" applyBorder="1"/>
    <xf numFmtId="39" fontId="35" fillId="0" borderId="19" xfId="0" applyNumberFormat="1" applyFont="1" applyBorder="1"/>
    <xf numFmtId="39" fontId="35" fillId="0" borderId="24" xfId="0" applyNumberFormat="1" applyFont="1" applyBorder="1"/>
    <xf numFmtId="39" fontId="35" fillId="0" borderId="20" xfId="0" applyNumberFormat="1" applyFont="1" applyBorder="1"/>
    <xf numFmtId="37" fontId="0" fillId="0" borderId="0" xfId="0" quotePrefix="1" applyNumberFormat="1"/>
    <xf numFmtId="0" fontId="35" fillId="0" borderId="0" xfId="0" applyFont="1"/>
    <xf numFmtId="0" fontId="9" fillId="0" borderId="5" xfId="0" applyFont="1" applyBorder="1" applyAlignment="1">
      <alignment horizontal="centerContinuous"/>
    </xf>
    <xf numFmtId="39" fontId="9" fillId="0" borderId="52" xfId="0" applyNumberFormat="1" applyFont="1" applyBorder="1" applyAlignment="1">
      <alignment horizontal="centerContinuous"/>
    </xf>
    <xf numFmtId="0" fontId="9" fillId="0" borderId="52" xfId="0" applyFont="1" applyBorder="1" applyAlignment="1">
      <alignment horizontal="centerContinuous"/>
    </xf>
    <xf numFmtId="0" fontId="9" fillId="0" borderId="53" xfId="0" applyFont="1" applyBorder="1" applyAlignment="1">
      <alignment horizontal="centerContinuous"/>
    </xf>
    <xf numFmtId="0" fontId="0" fillId="0" borderId="13" xfId="0" quotePrefix="1" applyBorder="1" applyAlignment="1">
      <alignment horizontal="center"/>
    </xf>
    <xf numFmtId="0" fontId="0" fillId="0" borderId="15" xfId="0" quotePrefix="1" applyBorder="1" applyAlignment="1">
      <alignment horizontal="center"/>
    </xf>
    <xf numFmtId="0" fontId="9" fillId="0" borderId="0" xfId="0" applyFont="1" applyAlignment="1">
      <alignment horizontal="center" vertical="center"/>
    </xf>
    <xf numFmtId="0" fontId="37" fillId="0" borderId="0" xfId="0" applyFont="1" applyAlignment="1">
      <alignment horizontal="center" vertical="center"/>
    </xf>
    <xf numFmtId="17" fontId="37" fillId="0" borderId="0" xfId="0" applyNumberFormat="1" applyFont="1"/>
    <xf numFmtId="17" fontId="0" fillId="0" borderId="0" xfId="0" applyNumberFormat="1"/>
    <xf numFmtId="17" fontId="10" fillId="0" borderId="0" xfId="0" applyNumberFormat="1" applyFont="1"/>
    <xf numFmtId="17" fontId="29" fillId="0" borderId="0" xfId="0" applyNumberFormat="1" applyFont="1"/>
    <xf numFmtId="166" fontId="10" fillId="0" borderId="0" xfId="0" applyNumberFormat="1" applyFont="1"/>
    <xf numFmtId="164" fontId="35" fillId="0" borderId="0" xfId="0" quotePrefix="1" applyNumberFormat="1" applyFont="1" applyAlignment="1">
      <alignment horizontal="centerContinuous"/>
    </xf>
    <xf numFmtId="39" fontId="20" fillId="0" borderId="0" xfId="0" applyNumberFormat="1" applyFont="1" applyAlignment="1">
      <alignment horizontal="centerContinuous"/>
    </xf>
    <xf numFmtId="39" fontId="35" fillId="0" borderId="56" xfId="0" applyNumberFormat="1" applyFont="1" applyBorder="1"/>
    <xf numFmtId="0" fontId="10" fillId="0" borderId="1" xfId="2" applyBorder="1" applyAlignment="1">
      <alignment horizontal="center"/>
    </xf>
    <xf numFmtId="0" fontId="10" fillId="0" borderId="6" xfId="2" applyBorder="1" applyAlignment="1">
      <alignment horizontal="center"/>
    </xf>
    <xf numFmtId="0" fontId="10" fillId="0" borderId="7" xfId="2" applyBorder="1" applyAlignment="1">
      <alignment horizontal="center"/>
    </xf>
    <xf numFmtId="0" fontId="10" fillId="0" borderId="1" xfId="2" applyBorder="1" applyAlignment="1">
      <alignment horizontal="left"/>
    </xf>
    <xf numFmtId="0" fontId="9" fillId="0" borderId="10" xfId="2" applyFont="1" applyBorder="1" applyAlignment="1">
      <alignment horizontal="left"/>
    </xf>
    <xf numFmtId="0" fontId="10" fillId="0" borderId="0" xfId="2" applyAlignment="1">
      <alignment horizontal="centerContinuous"/>
    </xf>
    <xf numFmtId="39" fontId="35" fillId="0" borderId="0" xfId="2" applyNumberFormat="1" applyFont="1"/>
    <xf numFmtId="0" fontId="10" fillId="0" borderId="32" xfId="2" applyBorder="1" applyAlignment="1">
      <alignment horizontal="center"/>
    </xf>
    <xf numFmtId="15" fontId="9" fillId="0" borderId="0" xfId="2" applyNumberFormat="1" applyFont="1" applyAlignment="1">
      <alignment horizontal="centerContinuous"/>
    </xf>
    <xf numFmtId="0" fontId="9" fillId="0" borderId="0" xfId="2" applyFont="1" applyAlignment="1">
      <alignment horizontal="centerContinuous"/>
    </xf>
    <xf numFmtId="0" fontId="10" fillId="0" borderId="7" xfId="0" applyFont="1" applyBorder="1"/>
    <xf numFmtId="0" fontId="10" fillId="0" borderId="0" xfId="0" applyFont="1" applyAlignment="1">
      <alignment horizontal="left"/>
    </xf>
    <xf numFmtId="39" fontId="20" fillId="0" borderId="37" xfId="2" applyNumberFormat="1" applyFont="1" applyBorder="1" applyAlignment="1">
      <alignment horizontal="center"/>
    </xf>
    <xf numFmtId="39" fontId="9" fillId="0" borderId="0" xfId="0" applyNumberFormat="1" applyFont="1" applyAlignment="1">
      <alignment horizontal="centerContinuous" vertical="center"/>
    </xf>
    <xf numFmtId="39" fontId="35" fillId="0" borderId="20" xfId="2" applyNumberFormat="1" applyFont="1" applyBorder="1" applyAlignment="1">
      <alignment horizontal="right"/>
    </xf>
    <xf numFmtId="39" fontId="35" fillId="0" borderId="4" xfId="2" applyNumberFormat="1" applyFont="1" applyBorder="1" applyAlignment="1">
      <alignment horizontal="right"/>
    </xf>
    <xf numFmtId="0" fontId="38" fillId="0" borderId="0" xfId="2" applyFont="1" applyAlignment="1">
      <alignment horizontal="centerContinuous"/>
    </xf>
    <xf numFmtId="0" fontId="10" fillId="0" borderId="1" xfId="2" applyBorder="1"/>
    <xf numFmtId="0" fontId="0" fillId="0" borderId="10" xfId="0" applyBorder="1" applyAlignment="1">
      <alignment horizontal="left"/>
    </xf>
    <xf numFmtId="0" fontId="9" fillId="0" borderId="49" xfId="0" applyFont="1" applyBorder="1"/>
    <xf numFmtId="0" fontId="9" fillId="0" borderId="10" xfId="2" applyFont="1" applyBorder="1" applyAlignment="1">
      <alignment horizontal="centerContinuous"/>
    </xf>
    <xf numFmtId="39" fontId="35" fillId="0" borderId="3" xfId="0" applyNumberFormat="1" applyFont="1" applyBorder="1"/>
    <xf numFmtId="39" fontId="35" fillId="0" borderId="11" xfId="0" applyNumberFormat="1" applyFont="1" applyBorder="1"/>
    <xf numFmtId="39" fontId="0" fillId="0" borderId="12" xfId="0" applyNumberFormat="1" applyBorder="1"/>
    <xf numFmtId="0" fontId="10" fillId="0" borderId="26" xfId="0" applyFont="1" applyBorder="1"/>
    <xf numFmtId="0" fontId="40" fillId="0" borderId="30" xfId="27" applyFont="1" applyBorder="1" applyAlignment="1">
      <alignment horizontal="center"/>
    </xf>
    <xf numFmtId="39" fontId="9" fillId="0" borderId="0" xfId="0" applyNumberFormat="1" applyFont="1" applyAlignment="1">
      <alignment horizontal="center"/>
    </xf>
    <xf numFmtId="37" fontId="0" fillId="0" borderId="50" xfId="0" quotePrefix="1" applyNumberFormat="1" applyBorder="1" applyAlignment="1">
      <alignment horizontal="right"/>
    </xf>
    <xf numFmtId="37" fontId="0" fillId="0" borderId="48" xfId="0" quotePrefix="1" applyNumberFormat="1" applyBorder="1" applyAlignment="1">
      <alignment horizontal="right"/>
    </xf>
    <xf numFmtId="37" fontId="0" fillId="0" borderId="9" xfId="0" quotePrefix="1" applyNumberFormat="1" applyBorder="1" applyAlignment="1">
      <alignment horizontal="right"/>
    </xf>
    <xf numFmtId="39" fontId="10" fillId="0" borderId="0" xfId="2" applyNumberFormat="1" applyAlignment="1">
      <alignment horizontal="centerContinuous"/>
    </xf>
    <xf numFmtId="0" fontId="43" fillId="0" borderId="0" xfId="0" applyFont="1" applyAlignment="1">
      <alignment horizontal="centerContinuous"/>
    </xf>
    <xf numFmtId="0" fontId="11" fillId="0" borderId="0" xfId="27"/>
    <xf numFmtId="0" fontId="11" fillId="0" borderId="2" xfId="27" applyBorder="1"/>
    <xf numFmtId="0" fontId="40" fillId="0" borderId="24" xfId="27" applyFont="1" applyBorder="1" applyAlignment="1">
      <alignment horizontal="center"/>
    </xf>
    <xf numFmtId="0" fontId="11" fillId="0" borderId="24" xfId="27" applyBorder="1" applyAlignment="1">
      <alignment horizontal="center"/>
    </xf>
    <xf numFmtId="0" fontId="11" fillId="0" borderId="24" xfId="27" applyBorder="1"/>
    <xf numFmtId="0" fontId="11" fillId="0" borderId="27" xfId="27" applyBorder="1" applyAlignment="1">
      <alignment horizontal="center"/>
    </xf>
    <xf numFmtId="0" fontId="11" fillId="0" borderId="0" xfId="27" applyAlignment="1">
      <alignment horizontal="center"/>
    </xf>
    <xf numFmtId="0" fontId="40" fillId="0" borderId="28" xfId="27" applyFont="1" applyBorder="1" applyAlignment="1">
      <alignment horizontal="center"/>
    </xf>
    <xf numFmtId="0" fontId="40" fillId="2" borderId="28" xfId="27" applyFont="1" applyFill="1" applyBorder="1" applyAlignment="1">
      <alignment horizontal="center"/>
    </xf>
    <xf numFmtId="0" fontId="11" fillId="0" borderId="28" xfId="27" applyBorder="1" applyAlignment="1">
      <alignment horizontal="center"/>
    </xf>
    <xf numFmtId="0" fontId="11" fillId="0" borderId="28" xfId="27" applyBorder="1"/>
    <xf numFmtId="0" fontId="10" fillId="0" borderId="10" xfId="2" applyBorder="1" applyAlignment="1">
      <alignment horizontal="center"/>
    </xf>
    <xf numFmtId="39" fontId="10" fillId="0" borderId="59" xfId="0" applyNumberFormat="1" applyFont="1" applyBorder="1"/>
    <xf numFmtId="0" fontId="10" fillId="0" borderId="59" xfId="0" applyFont="1" applyBorder="1"/>
    <xf numFmtId="0" fontId="10" fillId="0" borderId="25" xfId="0" applyFont="1" applyBorder="1"/>
    <xf numFmtId="0" fontId="38" fillId="0" borderId="0" xfId="0" applyFont="1"/>
    <xf numFmtId="39" fontId="35" fillId="0" borderId="31" xfId="0" applyNumberFormat="1" applyFont="1" applyBorder="1"/>
    <xf numFmtId="39" fontId="35" fillId="0" borderId="4" xfId="0" applyNumberFormat="1" applyFont="1" applyBorder="1"/>
    <xf numFmtId="168" fontId="35" fillId="0" borderId="0" xfId="0" applyNumberFormat="1" applyFont="1" applyAlignment="1">
      <alignment horizontal="left"/>
    </xf>
    <xf numFmtId="39" fontId="9" fillId="0" borderId="0" xfId="0" applyNumberFormat="1" applyFont="1" applyAlignment="1">
      <alignment horizontal="right"/>
    </xf>
    <xf numFmtId="39" fontId="30" fillId="0" borderId="0" xfId="0" applyNumberFormat="1" applyFont="1" applyAlignment="1">
      <alignment horizontal="right" vertical="center"/>
    </xf>
    <xf numFmtId="0" fontId="10" fillId="0" borderId="19" xfId="0" applyFont="1" applyBorder="1"/>
    <xf numFmtId="0" fontId="9" fillId="0" borderId="58" xfId="0" applyFont="1" applyBorder="1" applyAlignment="1">
      <alignment horizontal="left"/>
    </xf>
    <xf numFmtId="37" fontId="0" fillId="0" borderId="39" xfId="0" applyNumberFormat="1" applyBorder="1" applyAlignment="1">
      <alignment horizontal="center"/>
    </xf>
    <xf numFmtId="39" fontId="0" fillId="0" borderId="39" xfId="0" applyNumberFormat="1" applyBorder="1"/>
    <xf numFmtId="0" fontId="0" fillId="0" borderId="39" xfId="0" applyBorder="1"/>
    <xf numFmtId="0" fontId="0" fillId="0" borderId="60" xfId="0" applyBorder="1"/>
    <xf numFmtId="0" fontId="9" fillId="0" borderId="19" xfId="0" applyFont="1" applyBorder="1"/>
    <xf numFmtId="0" fontId="0" fillId="0" borderId="8" xfId="0" applyBorder="1" applyAlignment="1">
      <alignment horizontal="left"/>
    </xf>
    <xf numFmtId="0" fontId="0" fillId="0" borderId="55" xfId="0" applyBorder="1" applyAlignment="1">
      <alignment horizontal="right"/>
    </xf>
    <xf numFmtId="39" fontId="20" fillId="3" borderId="38" xfId="0" applyNumberFormat="1" applyFont="1" applyFill="1" applyBorder="1"/>
    <xf numFmtId="39" fontId="20" fillId="3" borderId="24" xfId="0" applyNumberFormat="1" applyFont="1" applyFill="1" applyBorder="1"/>
    <xf numFmtId="0" fontId="10" fillId="0" borderId="12" xfId="2" applyBorder="1" applyAlignment="1">
      <alignment horizontal="centerContinuous"/>
    </xf>
    <xf numFmtId="0" fontId="10" fillId="0" borderId="11" xfId="2" applyBorder="1" applyAlignment="1">
      <alignment horizontal="centerContinuous"/>
    </xf>
    <xf numFmtId="39" fontId="10" fillId="0" borderId="11" xfId="2" applyNumberFormat="1" applyBorder="1" applyAlignment="1">
      <alignment horizontal="centerContinuous"/>
    </xf>
    <xf numFmtId="0" fontId="41" fillId="0" borderId="0" xfId="27" applyFont="1" applyAlignment="1">
      <alignment vertical="center"/>
    </xf>
    <xf numFmtId="0" fontId="40" fillId="0" borderId="65" xfId="27" applyFont="1" applyBorder="1" applyAlignment="1">
      <alignment horizontal="center"/>
    </xf>
    <xf numFmtId="0" fontId="39" fillId="0" borderId="0" xfId="27" applyFont="1" applyAlignment="1">
      <alignment horizontal="center"/>
    </xf>
    <xf numFmtId="0" fontId="40" fillId="0" borderId="0" xfId="27" applyFont="1" applyAlignment="1">
      <alignment horizontal="center"/>
    </xf>
    <xf numFmtId="0" fontId="40" fillId="2" borderId="30" xfId="27" applyFont="1" applyFill="1" applyBorder="1" applyAlignment="1">
      <alignment horizontal="center"/>
    </xf>
    <xf numFmtId="0" fontId="40" fillId="2" borderId="18" xfId="27" applyFont="1" applyFill="1" applyBorder="1" applyAlignment="1">
      <alignment horizontal="center"/>
    </xf>
    <xf numFmtId="0" fontId="40" fillId="2" borderId="24" xfId="27" applyFont="1" applyFill="1" applyBorder="1" applyAlignment="1">
      <alignment horizontal="center"/>
    </xf>
    <xf numFmtId="0" fontId="40" fillId="2" borderId="20" xfId="27" applyFont="1" applyFill="1" applyBorder="1" applyAlignment="1">
      <alignment horizontal="center"/>
    </xf>
    <xf numFmtId="0" fontId="10" fillId="0" borderId="0" xfId="40"/>
    <xf numFmtId="6" fontId="11" fillId="2" borderId="24" xfId="27" applyNumberFormat="1" applyFill="1" applyBorder="1" applyAlignment="1">
      <alignment horizontal="center"/>
    </xf>
    <xf numFmtId="8" fontId="11" fillId="2" borderId="20" xfId="27" applyNumberFormat="1" applyFill="1" applyBorder="1" applyAlignment="1">
      <alignment horizontal="center"/>
    </xf>
    <xf numFmtId="8" fontId="11" fillId="0" borderId="0" xfId="27" applyNumberFormat="1" applyAlignment="1">
      <alignment horizontal="center"/>
    </xf>
    <xf numFmtId="6" fontId="40" fillId="2" borderId="24" xfId="27" applyNumberFormat="1" applyFont="1" applyFill="1" applyBorder="1" applyAlignment="1">
      <alignment horizontal="center"/>
    </xf>
    <xf numFmtId="8" fontId="40" fillId="2" borderId="20" xfId="27" applyNumberFormat="1" applyFont="1" applyFill="1" applyBorder="1" applyAlignment="1">
      <alignment horizontal="center"/>
    </xf>
    <xf numFmtId="8" fontId="40" fillId="0" borderId="0" xfId="27" applyNumberFormat="1" applyFont="1" applyAlignment="1">
      <alignment horizontal="center"/>
    </xf>
    <xf numFmtId="8" fontId="11" fillId="0" borderId="0" xfId="27" applyNumberFormat="1"/>
    <xf numFmtId="6" fontId="11" fillId="2" borderId="24" xfId="27" applyNumberFormat="1" applyFill="1" applyBorder="1"/>
    <xf numFmtId="8" fontId="11" fillId="2" borderId="20" xfId="27" applyNumberFormat="1" applyFill="1" applyBorder="1"/>
    <xf numFmtId="0" fontId="11" fillId="0" borderId="0" xfId="51" applyAlignment="1">
      <alignment vertical="center" wrapText="1"/>
    </xf>
    <xf numFmtId="0" fontId="11" fillId="0" borderId="0" xfId="51" applyAlignment="1">
      <alignment horizontal="center" vertical="center" wrapText="1"/>
    </xf>
    <xf numFmtId="0" fontId="11" fillId="0" borderId="0" xfId="27" applyAlignment="1">
      <alignment horizontal="center" vertical="center" wrapText="1"/>
    </xf>
    <xf numFmtId="0" fontId="11" fillId="0" borderId="0" xfId="0" applyFont="1" applyAlignment="1">
      <alignment horizontal="center" vertical="center" wrapText="1"/>
    </xf>
    <xf numFmtId="0" fontId="40" fillId="0" borderId="0" xfId="27" applyFont="1" applyAlignment="1">
      <alignment horizontal="centerContinuous"/>
    </xf>
    <xf numFmtId="0" fontId="40" fillId="0" borderId="31" xfId="27" applyFont="1" applyBorder="1" applyAlignment="1">
      <alignment horizontal="centerContinuous"/>
    </xf>
    <xf numFmtId="0" fontId="0" fillId="0" borderId="2" xfId="0" applyBorder="1" applyAlignment="1">
      <alignment horizontal="left"/>
    </xf>
    <xf numFmtId="39" fontId="20" fillId="0" borderId="58" xfId="0" applyNumberFormat="1" applyFont="1" applyBorder="1"/>
    <xf numFmtId="39" fontId="20" fillId="0" borderId="39" xfId="0" applyNumberFormat="1" applyFont="1" applyBorder="1"/>
    <xf numFmtId="0" fontId="9" fillId="0" borderId="0" xfId="2" applyFont="1" applyAlignment="1">
      <alignment wrapText="1"/>
    </xf>
    <xf numFmtId="0" fontId="31" fillId="0" borderId="0" xfId="2" applyFont="1" applyAlignment="1">
      <alignment horizontal="left"/>
    </xf>
    <xf numFmtId="0" fontId="9" fillId="0" borderId="24" xfId="0" applyFont="1" applyBorder="1"/>
    <xf numFmtId="0" fontId="9" fillId="0" borderId="40" xfId="0" applyFont="1" applyBorder="1" applyAlignment="1">
      <alignment horizontal="center"/>
    </xf>
    <xf numFmtId="0" fontId="9" fillId="0" borderId="19" xfId="0" applyFont="1" applyBorder="1" applyAlignment="1">
      <alignment horizontal="center"/>
    </xf>
    <xf numFmtId="39" fontId="20" fillId="0" borderId="24" xfId="0" applyNumberFormat="1" applyFont="1" applyBorder="1"/>
    <xf numFmtId="0" fontId="9" fillId="0" borderId="24" xfId="0" applyFont="1" applyBorder="1" applyAlignment="1">
      <alignment horizontal="center"/>
    </xf>
    <xf numFmtId="39" fontId="31" fillId="0" borderId="40" xfId="0" applyNumberFormat="1" applyFont="1" applyBorder="1" applyAlignment="1">
      <alignment horizontal="center" vertical="top"/>
    </xf>
    <xf numFmtId="39" fontId="9" fillId="0" borderId="30" xfId="0" applyNumberFormat="1" applyFont="1" applyBorder="1" applyAlignment="1">
      <alignment horizontal="center"/>
    </xf>
    <xf numFmtId="0" fontId="10" fillId="0" borderId="17" xfId="0" applyFont="1" applyBorder="1"/>
    <xf numFmtId="0" fontId="0" fillId="0" borderId="23" xfId="0" applyBorder="1"/>
    <xf numFmtId="0" fontId="0" fillId="0" borderId="62" xfId="0" applyBorder="1"/>
    <xf numFmtId="39" fontId="20" fillId="0" borderId="30" xfId="0" applyNumberFormat="1" applyFont="1" applyBorder="1"/>
    <xf numFmtId="0" fontId="10" fillId="0" borderId="19" xfId="2" applyBorder="1" applyAlignment="1">
      <alignment horizontal="left"/>
    </xf>
    <xf numFmtId="0" fontId="0" fillId="0" borderId="55" xfId="0" applyBorder="1"/>
    <xf numFmtId="0" fontId="10" fillId="0" borderId="51" xfId="0" applyFont="1" applyBorder="1" applyAlignment="1">
      <alignment horizontal="left"/>
    </xf>
    <xf numFmtId="39" fontId="35" fillId="0" borderId="20" xfId="2" applyNumberFormat="1" applyFont="1" applyBorder="1"/>
    <xf numFmtId="0" fontId="10" fillId="0" borderId="28" xfId="0" applyFont="1" applyBorder="1" applyAlignment="1">
      <alignment horizontal="left"/>
    </xf>
    <xf numFmtId="0" fontId="10" fillId="0" borderId="41" xfId="0" applyFont="1" applyBorder="1" applyAlignment="1">
      <alignment horizontal="left"/>
    </xf>
    <xf numFmtId="37" fontId="0" fillId="0" borderId="53" xfId="0" applyNumberFormat="1" applyBorder="1" applyAlignment="1">
      <alignment horizontal="centerContinuous"/>
    </xf>
    <xf numFmtId="0" fontId="31" fillId="0" borderId="12" xfId="0" applyFont="1" applyBorder="1" applyAlignment="1">
      <alignment horizontal="center"/>
    </xf>
    <xf numFmtId="0" fontId="9" fillId="0" borderId="4" xfId="0" applyFont="1" applyBorder="1" applyAlignment="1">
      <alignment horizontal="center"/>
    </xf>
    <xf numFmtId="0" fontId="10" fillId="0" borderId="51" xfId="0" applyFont="1" applyBorder="1"/>
    <xf numFmtId="39" fontId="35" fillId="0" borderId="37" xfId="2" applyNumberFormat="1" applyFont="1" applyBorder="1"/>
    <xf numFmtId="0" fontId="10" fillId="0" borderId="28" xfId="0" applyFont="1" applyBorder="1"/>
    <xf numFmtId="39" fontId="31" fillId="0" borderId="25" xfId="0" applyNumberFormat="1" applyFont="1" applyBorder="1" applyAlignment="1">
      <alignment horizontal="centerContinuous"/>
    </xf>
    <xf numFmtId="39" fontId="9" fillId="0" borderId="22" xfId="0" applyNumberFormat="1" applyFont="1" applyBorder="1" applyAlignment="1">
      <alignment horizontal="center"/>
    </xf>
    <xf numFmtId="0" fontId="9" fillId="0" borderId="5" xfId="0" applyFont="1" applyBorder="1" applyAlignment="1">
      <alignment horizontal="right"/>
    </xf>
    <xf numFmtId="0" fontId="0" fillId="0" borderId="53" xfId="0" applyBorder="1"/>
    <xf numFmtId="37" fontId="0" fillId="0" borderId="12" xfId="0" quotePrefix="1" applyNumberFormat="1" applyBorder="1" applyAlignment="1">
      <alignment horizontal="right"/>
    </xf>
    <xf numFmtId="37" fontId="0" fillId="0" borderId="4" xfId="0" quotePrefix="1" applyNumberFormat="1" applyBorder="1" applyAlignment="1">
      <alignment horizontal="right"/>
    </xf>
    <xf numFmtId="39" fontId="9" fillId="0" borderId="0" xfId="2" applyNumberFormat="1" applyFont="1" applyAlignment="1">
      <alignment horizontal="centerContinuous"/>
    </xf>
    <xf numFmtId="0" fontId="10" fillId="0" borderId="31" xfId="2" applyBorder="1"/>
    <xf numFmtId="0" fontId="10" fillId="0" borderId="28" xfId="2" applyBorder="1"/>
    <xf numFmtId="0" fontId="10" fillId="0" borderId="24" xfId="2" applyBorder="1" applyAlignment="1">
      <alignment horizontal="center"/>
    </xf>
    <xf numFmtId="0" fontId="10" fillId="0" borderId="20" xfId="2" applyBorder="1" applyAlignment="1">
      <alignment horizontal="center"/>
    </xf>
    <xf numFmtId="0" fontId="10" fillId="0" borderId="28" xfId="2" applyBorder="1" applyAlignment="1">
      <alignment horizontal="center"/>
    </xf>
    <xf numFmtId="39" fontId="35" fillId="0" borderId="24" xfId="2" applyNumberFormat="1" applyFont="1" applyBorder="1"/>
    <xf numFmtId="0" fontId="10" fillId="0" borderId="41" xfId="2" applyBorder="1" applyAlignment="1">
      <alignment horizontal="center"/>
    </xf>
    <xf numFmtId="39" fontId="35" fillId="0" borderId="27" xfId="2" applyNumberFormat="1" applyFont="1" applyBorder="1"/>
    <xf numFmtId="0" fontId="14" fillId="0" borderId="0" xfId="2" applyFont="1"/>
    <xf numFmtId="2" fontId="35" fillId="0" borderId="0" xfId="2" applyNumberFormat="1" applyFont="1"/>
    <xf numFmtId="0" fontId="10" fillId="0" borderId="0" xfId="42"/>
    <xf numFmtId="0" fontId="10" fillId="0" borderId="0" xfId="42" applyAlignment="1">
      <alignment horizontal="center"/>
    </xf>
    <xf numFmtId="0" fontId="10" fillId="0" borderId="2" xfId="2" applyBorder="1" applyAlignment="1">
      <alignment horizontal="left"/>
    </xf>
    <xf numFmtId="0" fontId="49" fillId="0" borderId="0" xfId="27" applyFont="1" applyAlignment="1">
      <alignment horizontal="centerContinuous"/>
    </xf>
    <xf numFmtId="0" fontId="49" fillId="0" borderId="1" xfId="27" applyFont="1" applyBorder="1" applyAlignment="1">
      <alignment horizontal="centerContinuous"/>
    </xf>
    <xf numFmtId="0" fontId="39" fillId="0" borderId="10" xfId="27" applyFont="1" applyBorder="1"/>
    <xf numFmtId="0" fontId="39" fillId="0" borderId="11" xfId="27" applyFont="1" applyBorder="1"/>
    <xf numFmtId="0" fontId="11" fillId="0" borderId="1" xfId="27" applyBorder="1"/>
    <xf numFmtId="0" fontId="11" fillId="0" borderId="0" xfId="27" applyAlignment="1">
      <alignment horizontal="left" vertical="center" wrapText="1"/>
    </xf>
    <xf numFmtId="0" fontId="11" fillId="0" borderId="31" xfId="27" applyBorder="1" applyAlignment="1">
      <alignment horizontal="left" vertical="center" wrapText="1"/>
    </xf>
    <xf numFmtId="0" fontId="44" fillId="0" borderId="0" xfId="0" applyFont="1" applyAlignment="1">
      <alignment horizontal="right" wrapText="1"/>
    </xf>
    <xf numFmtId="168" fontId="35" fillId="0" borderId="0" xfId="0" applyNumberFormat="1" applyFont="1" applyAlignment="1">
      <alignment horizontal="center" vertical="center"/>
    </xf>
    <xf numFmtId="39" fontId="10" fillId="0" borderId="0" xfId="0" applyNumberFormat="1" applyFont="1" applyAlignment="1">
      <alignment horizontal="center"/>
    </xf>
    <xf numFmtId="39" fontId="0" fillId="0" borderId="59" xfId="0" applyNumberFormat="1" applyBorder="1"/>
    <xf numFmtId="39" fontId="0" fillId="0" borderId="46" xfId="0" applyNumberFormat="1" applyBorder="1"/>
    <xf numFmtId="0" fontId="0" fillId="0" borderId="46" xfId="0" applyBorder="1"/>
    <xf numFmtId="0" fontId="0" fillId="0" borderId="25" xfId="0" applyBorder="1"/>
    <xf numFmtId="39" fontId="20" fillId="0" borderId="14" xfId="0" applyNumberFormat="1" applyFont="1" applyBorder="1"/>
    <xf numFmtId="39" fontId="20" fillId="0" borderId="43" xfId="0" applyNumberFormat="1" applyFont="1" applyBorder="1"/>
    <xf numFmtId="39" fontId="20" fillId="0" borderId="16" xfId="0" applyNumberFormat="1" applyFont="1" applyBorder="1"/>
    <xf numFmtId="39" fontId="20" fillId="0" borderId="17" xfId="0" applyNumberFormat="1" applyFont="1" applyBorder="1"/>
    <xf numFmtId="39" fontId="20" fillId="0" borderId="23" xfId="0" applyNumberFormat="1" applyFont="1" applyBorder="1"/>
    <xf numFmtId="39" fontId="20" fillId="0" borderId="18" xfId="0" applyNumberFormat="1" applyFont="1" applyBorder="1"/>
    <xf numFmtId="39" fontId="20" fillId="0" borderId="40" xfId="0" applyNumberFormat="1" applyFont="1" applyBorder="1"/>
    <xf numFmtId="39" fontId="20" fillId="0" borderId="31" xfId="0" applyNumberFormat="1" applyFont="1" applyBorder="1"/>
    <xf numFmtId="39" fontId="20" fillId="0" borderId="44" xfId="0" applyNumberFormat="1" applyFont="1" applyBorder="1"/>
    <xf numFmtId="39" fontId="20" fillId="0" borderId="19" xfId="0" applyNumberFormat="1" applyFont="1" applyBorder="1"/>
    <xf numFmtId="39" fontId="20" fillId="0" borderId="20" xfId="0" applyNumberFormat="1" applyFont="1" applyBorder="1"/>
    <xf numFmtId="39" fontId="20" fillId="0" borderId="54" xfId="0" applyNumberFormat="1" applyFont="1" applyBorder="1"/>
    <xf numFmtId="39" fontId="20" fillId="0" borderId="0" xfId="1" quotePrefix="1" applyNumberFormat="1" applyFont="1" applyFill="1" applyAlignment="1">
      <alignment horizontal="right"/>
    </xf>
    <xf numFmtId="7" fontId="35" fillId="0" borderId="0" xfId="23" applyNumberFormat="1" applyFont="1" applyFill="1" applyAlignment="1">
      <alignment horizontal="center"/>
    </xf>
    <xf numFmtId="0" fontId="9" fillId="0" borderId="0" xfId="0" applyFont="1" applyAlignment="1">
      <alignment wrapText="1"/>
    </xf>
    <xf numFmtId="39" fontId="0" fillId="0" borderId="0" xfId="0" applyNumberFormat="1" applyAlignment="1">
      <alignment horizontal="right"/>
    </xf>
    <xf numFmtId="0" fontId="9" fillId="0" borderId="54" xfId="0" applyFont="1" applyBorder="1" applyAlignment="1">
      <alignment horizontal="center"/>
    </xf>
    <xf numFmtId="0" fontId="9" fillId="0" borderId="60" xfId="0" applyFont="1" applyBorder="1" applyAlignment="1">
      <alignment horizontal="center"/>
    </xf>
    <xf numFmtId="0" fontId="31" fillId="0" borderId="19" xfId="0" applyFont="1" applyBorder="1"/>
    <xf numFmtId="39" fontId="20" fillId="0" borderId="55" xfId="0" applyNumberFormat="1" applyFont="1" applyBorder="1"/>
    <xf numFmtId="0" fontId="10" fillId="0" borderId="58" xfId="0" applyFont="1" applyBorder="1"/>
    <xf numFmtId="0" fontId="10" fillId="0" borderId="39" xfId="0" applyFont="1" applyBorder="1"/>
    <xf numFmtId="0" fontId="10" fillId="0" borderId="60" xfId="0" applyFont="1" applyBorder="1"/>
    <xf numFmtId="0" fontId="10" fillId="0" borderId="14" xfId="0" applyFont="1" applyBorder="1"/>
    <xf numFmtId="0" fontId="10" fillId="0" borderId="61" xfId="0" applyFont="1" applyBorder="1"/>
    <xf numFmtId="0" fontId="9" fillId="0" borderId="27" xfId="0" applyFont="1" applyBorder="1" applyAlignment="1">
      <alignment horizontal="center"/>
    </xf>
    <xf numFmtId="39" fontId="20" fillId="0" borderId="27" xfId="0" applyNumberFormat="1" applyFont="1" applyBorder="1"/>
    <xf numFmtId="39" fontId="20" fillId="0" borderId="63" xfId="0" applyNumberFormat="1" applyFont="1" applyBorder="1"/>
    <xf numFmtId="0" fontId="9" fillId="0" borderId="30" xfId="0" applyFont="1" applyBorder="1" applyAlignment="1">
      <alignment horizontal="center"/>
    </xf>
    <xf numFmtId="39" fontId="20" fillId="0" borderId="62" xfId="0" applyNumberFormat="1" applyFont="1" applyBorder="1"/>
    <xf numFmtId="0" fontId="10" fillId="0" borderId="23" xfId="0" applyFont="1" applyBorder="1"/>
    <xf numFmtId="0" fontId="10" fillId="0" borderId="62" xfId="0" applyFont="1" applyBorder="1"/>
    <xf numFmtId="0" fontId="31" fillId="0" borderId="19" xfId="0" applyFont="1" applyBorder="1" applyAlignment="1">
      <alignment horizontal="left"/>
    </xf>
    <xf numFmtId="0" fontId="29" fillId="0" borderId="8" xfId="0" applyFont="1" applyBorder="1" applyAlignment="1">
      <alignment horizontal="center"/>
    </xf>
    <xf numFmtId="0" fontId="29" fillId="0" borderId="55" xfId="0" applyFont="1" applyBorder="1" applyAlignment="1">
      <alignment horizontal="center"/>
    </xf>
    <xf numFmtId="0" fontId="10" fillId="0" borderId="14" xfId="0" applyFont="1" applyBorder="1" applyAlignment="1">
      <alignment horizontal="center"/>
    </xf>
    <xf numFmtId="0" fontId="10" fillId="0" borderId="58" xfId="2" applyBorder="1" applyAlignment="1">
      <alignment horizontal="left" vertical="top"/>
    </xf>
    <xf numFmtId="0" fontId="10" fillId="0" borderId="60" xfId="2" applyBorder="1" applyAlignment="1">
      <alignment horizontal="left" vertical="top"/>
    </xf>
    <xf numFmtId="0" fontId="10" fillId="0" borderId="17" xfId="0" applyFont="1" applyBorder="1" applyAlignment="1">
      <alignment horizontal="center"/>
    </xf>
    <xf numFmtId="0" fontId="10" fillId="0" borderId="17" xfId="2" applyBorder="1" applyAlignment="1">
      <alignment horizontal="left" vertical="top"/>
    </xf>
    <xf numFmtId="0" fontId="10" fillId="0" borderId="62" xfId="2" applyBorder="1" applyAlignment="1">
      <alignment horizontal="left" vertical="top"/>
    </xf>
    <xf numFmtId="0" fontId="10" fillId="0" borderId="19" xfId="0" applyFont="1" applyBorder="1" applyAlignment="1">
      <alignment horizontal="center"/>
    </xf>
    <xf numFmtId="0" fontId="10" fillId="0" borderId="19" xfId="2" applyBorder="1" applyAlignment="1">
      <alignment horizontal="left" vertical="top"/>
    </xf>
    <xf numFmtId="0" fontId="10" fillId="0" borderId="55" xfId="2" applyBorder="1" applyAlignment="1">
      <alignment horizontal="left" vertical="top"/>
    </xf>
    <xf numFmtId="0" fontId="10" fillId="0" borderId="58" xfId="0" applyFont="1" applyBorder="1" applyAlignment="1">
      <alignment horizontal="center"/>
    </xf>
    <xf numFmtId="0" fontId="10" fillId="0" borderId="21" xfId="0" applyFont="1" applyBorder="1" applyAlignment="1">
      <alignment horizontal="center"/>
    </xf>
    <xf numFmtId="0" fontId="10" fillId="0" borderId="21" xfId="2" applyBorder="1" applyAlignment="1">
      <alignment horizontal="left" vertical="top"/>
    </xf>
    <xf numFmtId="0" fontId="10" fillId="0" borderId="64" xfId="2" applyBorder="1" applyAlignment="1">
      <alignment horizontal="left" vertical="top"/>
    </xf>
    <xf numFmtId="0" fontId="10" fillId="0" borderId="14" xfId="2" applyBorder="1" applyAlignment="1">
      <alignment vertical="top"/>
    </xf>
    <xf numFmtId="0" fontId="10" fillId="0" borderId="61" xfId="2" applyBorder="1" applyAlignment="1">
      <alignment vertical="top"/>
    </xf>
    <xf numFmtId="0" fontId="10" fillId="0" borderId="14" xfId="2" applyBorder="1" applyAlignment="1">
      <alignment horizontal="left" vertical="top"/>
    </xf>
    <xf numFmtId="0" fontId="10" fillId="0" borderId="61" xfId="2" applyBorder="1" applyAlignment="1">
      <alignment horizontal="left" vertical="top"/>
    </xf>
    <xf numFmtId="0" fontId="10" fillId="0" borderId="17" xfId="0" applyFont="1" applyBorder="1" applyAlignment="1">
      <alignment horizontal="left" vertical="top"/>
    </xf>
    <xf numFmtId="0" fontId="10" fillId="0" borderId="62" xfId="0" applyFont="1" applyBorder="1" applyAlignment="1">
      <alignment horizontal="left" vertical="top"/>
    </xf>
    <xf numFmtId="0" fontId="10" fillId="0" borderId="58" xfId="0" applyFont="1" applyBorder="1" applyAlignment="1">
      <alignment horizontal="left" vertical="top"/>
    </xf>
    <xf numFmtId="0" fontId="10" fillId="0" borderId="60" xfId="0" applyFont="1" applyBorder="1" applyAlignment="1">
      <alignment horizontal="left" vertical="top"/>
    </xf>
    <xf numFmtId="39" fontId="31" fillId="0" borderId="58" xfId="0" applyNumberFormat="1" applyFont="1" applyBorder="1"/>
    <xf numFmtId="39" fontId="10" fillId="0" borderId="39" xfId="0" applyNumberFormat="1" applyFont="1" applyBorder="1"/>
    <xf numFmtId="39" fontId="10" fillId="0" borderId="60" xfId="0" applyNumberFormat="1" applyFont="1" applyBorder="1"/>
    <xf numFmtId="0" fontId="10" fillId="0" borderId="40" xfId="0" applyFont="1" applyBorder="1" applyAlignment="1">
      <alignment horizontal="center"/>
    </xf>
    <xf numFmtId="0" fontId="10" fillId="0" borderId="30" xfId="0" applyFont="1" applyBorder="1" applyAlignment="1">
      <alignment horizontal="center"/>
    </xf>
    <xf numFmtId="0" fontId="10" fillId="0" borderId="55" xfId="0" applyFont="1" applyBorder="1"/>
    <xf numFmtId="0" fontId="9" fillId="0" borderId="58" xfId="0" applyFont="1" applyBorder="1" applyAlignment="1">
      <alignment horizontal="centerContinuous"/>
    </xf>
    <xf numFmtId="37" fontId="0" fillId="0" borderId="39" xfId="0" applyNumberFormat="1" applyBorder="1" applyAlignment="1">
      <alignment horizontal="centerContinuous"/>
    </xf>
    <xf numFmtId="39" fontId="0" fillId="0" borderId="39" xfId="0" applyNumberFormat="1" applyBorder="1" applyAlignment="1">
      <alignment horizontal="centerContinuous"/>
    </xf>
    <xf numFmtId="0" fontId="0" fillId="0" borderId="39" xfId="0" applyBorder="1" applyAlignment="1">
      <alignment horizontal="centerContinuous"/>
    </xf>
    <xf numFmtId="0" fontId="0" fillId="0" borderId="60" xfId="0" applyBorder="1" applyAlignment="1">
      <alignment horizontal="centerContinuous"/>
    </xf>
    <xf numFmtId="0" fontId="10" fillId="0" borderId="58" xfId="0" applyFont="1" applyBorder="1" applyAlignment="1">
      <alignment horizontal="left"/>
    </xf>
    <xf numFmtId="0" fontId="10" fillId="0" borderId="60" xfId="0" applyFont="1" applyBorder="1" applyAlignment="1">
      <alignment horizontal="left"/>
    </xf>
    <xf numFmtId="0" fontId="10" fillId="0" borderId="55" xfId="0" applyFont="1" applyBorder="1" applyAlignment="1">
      <alignment horizontal="right"/>
    </xf>
    <xf numFmtId="0" fontId="10" fillId="0" borderId="21" xfId="0" applyFont="1" applyBorder="1" applyAlignment="1">
      <alignment horizontal="left"/>
    </xf>
    <xf numFmtId="0" fontId="10" fillId="0" borderId="64" xfId="0" applyFont="1" applyBorder="1" applyAlignment="1">
      <alignment horizontal="left"/>
    </xf>
    <xf numFmtId="0" fontId="10" fillId="0" borderId="14" xfId="0" applyFont="1" applyBorder="1" applyAlignment="1">
      <alignment horizontal="left"/>
    </xf>
    <xf numFmtId="0" fontId="10" fillId="0" borderId="61" xfId="0" applyFont="1" applyBorder="1" applyAlignment="1">
      <alignment horizontal="left"/>
    </xf>
    <xf numFmtId="0" fontId="10" fillId="0" borderId="17" xfId="0" applyFont="1" applyBorder="1" applyAlignment="1">
      <alignment horizontal="left"/>
    </xf>
    <xf numFmtId="0" fontId="10" fillId="0" borderId="62" xfId="0" applyFont="1" applyBorder="1" applyAlignment="1">
      <alignment horizontal="left"/>
    </xf>
    <xf numFmtId="0" fontId="10" fillId="0" borderId="19" xfId="0" applyFont="1" applyBorder="1" applyAlignment="1">
      <alignment horizontal="left"/>
    </xf>
    <xf numFmtId="0" fontId="10" fillId="0" borderId="55" xfId="0" applyFont="1" applyBorder="1" applyAlignment="1">
      <alignment horizontal="left"/>
    </xf>
    <xf numFmtId="0" fontId="9" fillId="0" borderId="0" xfId="0" applyFont="1" applyAlignment="1">
      <alignment horizontal="right" vertical="center" wrapText="1"/>
    </xf>
    <xf numFmtId="0" fontId="0" fillId="0" borderId="10" xfId="0" applyBorder="1"/>
    <xf numFmtId="39" fontId="31" fillId="0" borderId="46" xfId="0" applyNumberFormat="1" applyFont="1" applyBorder="1" applyAlignment="1">
      <alignment horizontal="centerContinuous"/>
    </xf>
    <xf numFmtId="0" fontId="29" fillId="0" borderId="46" xfId="0" applyFont="1" applyBorder="1" applyAlignment="1">
      <alignment horizontal="center"/>
    </xf>
    <xf numFmtId="0" fontId="29" fillId="0" borderId="25" xfId="0" applyFont="1" applyBorder="1" applyAlignment="1">
      <alignment horizontal="center"/>
    </xf>
    <xf numFmtId="0" fontId="9" fillId="0" borderId="2" xfId="0" applyFont="1" applyBorder="1" applyAlignment="1">
      <alignment horizontal="centerContinuous" wrapText="1"/>
    </xf>
    <xf numFmtId="39" fontId="9" fillId="0" borderId="33" xfId="0" applyNumberFormat="1" applyFont="1" applyBorder="1" applyAlignment="1">
      <alignment horizontal="center"/>
    </xf>
    <xf numFmtId="39" fontId="0" fillId="0" borderId="33" xfId="0" applyNumberFormat="1" applyBorder="1" applyAlignment="1">
      <alignment horizontal="center"/>
    </xf>
    <xf numFmtId="39" fontId="0" fillId="0" borderId="22" xfId="0" applyNumberFormat="1" applyBorder="1" applyAlignment="1">
      <alignment horizontal="center"/>
    </xf>
    <xf numFmtId="39" fontId="30" fillId="0" borderId="30" xfId="0" applyNumberFormat="1" applyFont="1" applyBorder="1"/>
    <xf numFmtId="39" fontId="30" fillId="0" borderId="18" xfId="0" applyNumberFormat="1" applyFont="1" applyBorder="1"/>
    <xf numFmtId="39" fontId="20" fillId="0" borderId="33" xfId="0" applyNumberFormat="1" applyFont="1" applyBorder="1"/>
    <xf numFmtId="39" fontId="30" fillId="0" borderId="33" xfId="0" applyNumberFormat="1" applyFont="1" applyBorder="1"/>
    <xf numFmtId="39" fontId="30" fillId="0" borderId="22" xfId="0" applyNumberFormat="1" applyFont="1" applyBorder="1"/>
    <xf numFmtId="0" fontId="9" fillId="0" borderId="0" xfId="0" applyFont="1" applyAlignment="1">
      <alignment vertical="center"/>
    </xf>
    <xf numFmtId="37" fontId="0" fillId="0" borderId="47" xfId="0" quotePrefix="1" applyNumberFormat="1" applyBorder="1"/>
    <xf numFmtId="37" fontId="10" fillId="0" borderId="47" xfId="0" quotePrefix="1" applyNumberFormat="1" applyFont="1" applyBorder="1"/>
    <xf numFmtId="37" fontId="10" fillId="0" borderId="8" xfId="0" quotePrefix="1" applyNumberFormat="1" applyFont="1" applyBorder="1"/>
    <xf numFmtId="37" fontId="0" fillId="0" borderId="35" xfId="0" quotePrefix="1" applyNumberFormat="1" applyBorder="1"/>
    <xf numFmtId="37" fontId="10" fillId="0" borderId="35" xfId="0" quotePrefix="1" applyNumberFormat="1" applyFont="1" applyBorder="1"/>
    <xf numFmtId="39" fontId="31" fillId="0" borderId="46" xfId="0" applyNumberFormat="1" applyFont="1" applyBorder="1" applyAlignment="1">
      <alignment horizontal="center"/>
    </xf>
    <xf numFmtId="39" fontId="9" fillId="0" borderId="43" xfId="0" applyNumberFormat="1" applyFont="1" applyBorder="1" applyAlignment="1">
      <alignment horizontal="center"/>
    </xf>
    <xf numFmtId="39" fontId="0" fillId="0" borderId="43" xfId="0" applyNumberFormat="1" applyBorder="1" applyAlignment="1">
      <alignment horizontal="center"/>
    </xf>
    <xf numFmtId="39" fontId="0" fillId="0" borderId="16" xfId="0" applyNumberFormat="1" applyBorder="1" applyAlignment="1">
      <alignment horizontal="center"/>
    </xf>
    <xf numFmtId="39" fontId="20" fillId="0" borderId="34" xfId="0" applyNumberFormat="1" applyFont="1" applyBorder="1"/>
    <xf numFmtId="39" fontId="30" fillId="0" borderId="34" xfId="0" applyNumberFormat="1" applyFont="1" applyBorder="1"/>
    <xf numFmtId="39" fontId="30" fillId="0" borderId="37" xfId="0" applyNumberFormat="1" applyFont="1" applyBorder="1"/>
    <xf numFmtId="39" fontId="0" fillId="0" borderId="47" xfId="0" applyNumberFormat="1" applyBorder="1"/>
    <xf numFmtId="39" fontId="10" fillId="0" borderId="47" xfId="0" quotePrefix="1" applyNumberFormat="1" applyFont="1" applyBorder="1"/>
    <xf numFmtId="39" fontId="10" fillId="0" borderId="8" xfId="0" quotePrefix="1" applyNumberFormat="1" applyFont="1" applyBorder="1"/>
    <xf numFmtId="39" fontId="0" fillId="0" borderId="3" xfId="0" applyNumberFormat="1" applyBorder="1"/>
    <xf numFmtId="39" fontId="10" fillId="0" borderId="3" xfId="0" quotePrefix="1" applyNumberFormat="1" applyFont="1" applyBorder="1"/>
    <xf numFmtId="0" fontId="0" fillId="0" borderId="45" xfId="0" applyBorder="1"/>
    <xf numFmtId="0" fontId="0" fillId="0" borderId="29" xfId="0" applyBorder="1" applyAlignment="1">
      <alignment horizontal="left"/>
    </xf>
    <xf numFmtId="39" fontId="20" fillId="0" borderId="30" xfId="0" applyNumberFormat="1" applyFont="1" applyBorder="1" applyAlignment="1">
      <alignment horizontal="right"/>
    </xf>
    <xf numFmtId="39" fontId="30" fillId="0" borderId="30" xfId="0" applyNumberFormat="1" applyFont="1" applyBorder="1" applyAlignment="1">
      <alignment horizontal="right"/>
    </xf>
    <xf numFmtId="39" fontId="30" fillId="0" borderId="18" xfId="0" applyNumberFormat="1" applyFont="1" applyBorder="1" applyAlignment="1">
      <alignment horizontal="right"/>
    </xf>
    <xf numFmtId="39" fontId="30" fillId="0" borderId="24" xfId="0" applyNumberFormat="1" applyFont="1" applyBorder="1"/>
    <xf numFmtId="39" fontId="30" fillId="0" borderId="20" xfId="0" applyNumberFormat="1" applyFont="1" applyBorder="1"/>
    <xf numFmtId="0" fontId="0" fillId="0" borderId="47" xfId="0" applyBorder="1"/>
    <xf numFmtId="0" fontId="0" fillId="0" borderId="35" xfId="0" applyBorder="1"/>
    <xf numFmtId="15" fontId="47" fillId="0" borderId="0" xfId="2" applyNumberFormat="1" applyFont="1" applyAlignment="1">
      <alignment horizontal="centerContinuous"/>
    </xf>
    <xf numFmtId="0" fontId="9" fillId="0" borderId="0" xfId="2" applyFont="1" applyAlignment="1">
      <alignment horizontal="center" vertical="center"/>
    </xf>
    <xf numFmtId="0" fontId="9" fillId="0" borderId="11" xfId="2" applyFont="1" applyBorder="1" applyAlignment="1">
      <alignment horizontal="centerContinuous"/>
    </xf>
    <xf numFmtId="0" fontId="9" fillId="0" borderId="12" xfId="2" applyFont="1" applyBorder="1" applyAlignment="1">
      <alignment horizontal="centerContinuous"/>
    </xf>
    <xf numFmtId="0" fontId="9" fillId="0" borderId="0" xfId="2" applyFont="1" applyAlignment="1">
      <alignment horizontal="centerContinuous" vertical="center"/>
    </xf>
    <xf numFmtId="39" fontId="35" fillId="4" borderId="20" xfId="2" applyNumberFormat="1" applyFont="1" applyFill="1" applyBorder="1"/>
    <xf numFmtId="39" fontId="35" fillId="4" borderId="27" xfId="2" applyNumberFormat="1" applyFont="1" applyFill="1" applyBorder="1"/>
    <xf numFmtId="17" fontId="9" fillId="0" borderId="0" xfId="0" applyNumberFormat="1" applyFont="1"/>
    <xf numFmtId="0" fontId="47" fillId="0" borderId="0" xfId="0" applyFont="1" applyAlignment="1">
      <alignment horizontal="right"/>
    </xf>
    <xf numFmtId="17" fontId="9" fillId="0" borderId="0" xfId="0" applyNumberFormat="1" applyFont="1" applyAlignment="1">
      <alignment horizontal="center"/>
    </xf>
    <xf numFmtId="166" fontId="9" fillId="0" borderId="0" xfId="0" applyNumberFormat="1" applyFont="1"/>
    <xf numFmtId="168" fontId="10" fillId="0" borderId="0" xfId="0" applyNumberFormat="1" applyFont="1"/>
    <xf numFmtId="167" fontId="10" fillId="0" borderId="0" xfId="0" applyNumberFormat="1" applyFont="1" applyAlignment="1">
      <alignment horizontal="center"/>
    </xf>
    <xf numFmtId="10" fontId="29" fillId="0" borderId="0" xfId="0" applyNumberFormat="1" applyFont="1"/>
    <xf numFmtId="0" fontId="29" fillId="0" borderId="0" xfId="0" applyFont="1"/>
    <xf numFmtId="0" fontId="55" fillId="0" borderId="0" xfId="95" applyFill="1" applyAlignment="1">
      <alignment horizontal="center"/>
    </xf>
    <xf numFmtId="165" fontId="10" fillId="0" borderId="0" xfId="0" applyNumberFormat="1" applyFont="1"/>
    <xf numFmtId="10" fontId="10" fillId="0" borderId="0" xfId="0" applyNumberFormat="1" applyFont="1"/>
    <xf numFmtId="0" fontId="0" fillId="0" borderId="0" xfId="0"/>
    <xf numFmtId="0" fontId="0" fillId="0" borderId="0" xfId="0"/>
    <xf numFmtId="0" fontId="0" fillId="0" borderId="0" xfId="0" applyFill="1"/>
    <xf numFmtId="39" fontId="20" fillId="0" borderId="0" xfId="0" applyNumberFormat="1" applyFont="1" applyFill="1"/>
    <xf numFmtId="0" fontId="10" fillId="0" borderId="11" xfId="2" applyBorder="1"/>
    <xf numFmtId="39" fontId="10" fillId="0" borderId="11" xfId="2" applyNumberFormat="1" applyBorder="1"/>
    <xf numFmtId="39" fontId="35" fillId="0" borderId="11" xfId="2" applyNumberFormat="1" applyFont="1" applyBorder="1"/>
    <xf numFmtId="0" fontId="10" fillId="0" borderId="0" xfId="2" applyBorder="1"/>
    <xf numFmtId="39" fontId="10" fillId="0" borderId="0" xfId="2" applyNumberFormat="1" applyBorder="1"/>
    <xf numFmtId="39" fontId="35" fillId="0" borderId="0" xfId="2" applyNumberFormat="1" applyFont="1" applyBorder="1"/>
    <xf numFmtId="39" fontId="35" fillId="0" borderId="38" xfId="2" applyNumberFormat="1" applyFont="1" applyFill="1" applyBorder="1" applyAlignment="1">
      <alignment horizontal="right"/>
    </xf>
    <xf numFmtId="0" fontId="10" fillId="0" borderId="2" xfId="2" applyFill="1" applyBorder="1"/>
    <xf numFmtId="39" fontId="10" fillId="0" borderId="3" xfId="2" applyNumberFormat="1" applyFill="1" applyBorder="1"/>
    <xf numFmtId="0" fontId="10" fillId="0" borderId="3" xfId="2" applyFill="1" applyBorder="1"/>
    <xf numFmtId="39" fontId="35" fillId="0" borderId="4" xfId="2" applyNumberFormat="1" applyFont="1" applyFill="1" applyBorder="1" applyAlignment="1">
      <alignment horizontal="right"/>
    </xf>
    <xf numFmtId="167" fontId="35" fillId="5" borderId="0" xfId="0" applyNumberFormat="1" applyFont="1" applyFill="1" applyAlignment="1">
      <alignment horizontal="center"/>
    </xf>
    <xf numFmtId="2" fontId="38" fillId="5" borderId="0" xfId="0" applyNumberFormat="1" applyFont="1" applyFill="1"/>
    <xf numFmtId="0" fontId="0" fillId="0" borderId="0" xfId="0"/>
    <xf numFmtId="39" fontId="35" fillId="0" borderId="24" xfId="2" applyNumberFormat="1" applyFont="1" applyBorder="1" applyAlignment="1">
      <alignment horizontal="right"/>
    </xf>
    <xf numFmtId="0" fontId="43" fillId="0" borderId="0" xfId="0" applyFont="1" applyAlignment="1">
      <alignment horizontal="centerContinuous" wrapText="1"/>
    </xf>
    <xf numFmtId="0" fontId="10" fillId="0" borderId="28" xfId="0" applyFont="1" applyFill="1" applyBorder="1"/>
    <xf numFmtId="0" fontId="10" fillId="0" borderId="41" xfId="0" applyFont="1" applyFill="1" applyBorder="1"/>
    <xf numFmtId="39" fontId="35" fillId="0" borderId="20" xfId="2" applyNumberFormat="1" applyFont="1" applyFill="1" applyBorder="1"/>
    <xf numFmtId="39" fontId="35" fillId="0" borderId="38" xfId="2" applyNumberFormat="1" applyFont="1" applyFill="1" applyBorder="1"/>
    <xf numFmtId="0" fontId="10" fillId="0" borderId="51" xfId="0" applyFont="1" applyFill="1" applyBorder="1" applyAlignment="1">
      <alignment horizontal="left"/>
    </xf>
    <xf numFmtId="0" fontId="10" fillId="0" borderId="28" xfId="0" applyFont="1" applyFill="1" applyBorder="1" applyAlignment="1">
      <alignment horizontal="left"/>
    </xf>
    <xf numFmtId="0" fontId="10" fillId="0" borderId="41" xfId="0" applyFont="1" applyFill="1" applyBorder="1" applyAlignment="1">
      <alignment horizontal="left"/>
    </xf>
    <xf numFmtId="39" fontId="20" fillId="0" borderId="20" xfId="0" applyNumberFormat="1" applyFont="1" applyFill="1" applyBorder="1"/>
    <xf numFmtId="39" fontId="20" fillId="0" borderId="38" xfId="0" applyNumberFormat="1" applyFont="1" applyFill="1" applyBorder="1"/>
    <xf numFmtId="39" fontId="20" fillId="6" borderId="24" xfId="0" applyNumberFormat="1" applyFont="1" applyFill="1" applyBorder="1"/>
    <xf numFmtId="39" fontId="20" fillId="6" borderId="38" xfId="0" applyNumberFormat="1" applyFont="1" applyFill="1" applyBorder="1"/>
    <xf numFmtId="6" fontId="57" fillId="2" borderId="24" xfId="27" applyNumberFormat="1" applyFont="1" applyFill="1" applyBorder="1" applyAlignment="1">
      <alignment horizontal="center"/>
    </xf>
    <xf numFmtId="8" fontId="57" fillId="2" borderId="20" xfId="27" applyNumberFormat="1" applyFont="1" applyFill="1" applyBorder="1" applyAlignment="1">
      <alignment horizontal="center"/>
    </xf>
    <xf numFmtId="6" fontId="57" fillId="2" borderId="27" xfId="27" applyNumberFormat="1" applyFont="1" applyFill="1" applyBorder="1" applyAlignment="1">
      <alignment horizontal="center"/>
    </xf>
    <xf numFmtId="8" fontId="57" fillId="2" borderId="38" xfId="27" applyNumberFormat="1" applyFont="1" applyFill="1" applyBorder="1" applyAlignment="1">
      <alignment horizontal="center"/>
    </xf>
    <xf numFmtId="6" fontId="57" fillId="0" borderId="24" xfId="27" applyNumberFormat="1" applyFont="1" applyBorder="1" applyAlignment="1">
      <alignment horizontal="center"/>
    </xf>
    <xf numFmtId="8" fontId="57" fillId="0" borderId="24" xfId="27" applyNumberFormat="1" applyFont="1" applyBorder="1" applyAlignment="1">
      <alignment horizontal="center"/>
    </xf>
    <xf numFmtId="6" fontId="57" fillId="0" borderId="27" xfId="27" applyNumberFormat="1" applyFont="1" applyBorder="1" applyAlignment="1">
      <alignment horizontal="center"/>
    </xf>
    <xf numFmtId="8" fontId="57" fillId="0" borderId="27" xfId="27" applyNumberFormat="1" applyFont="1" applyBorder="1" applyAlignment="1">
      <alignment horizontal="center"/>
    </xf>
    <xf numFmtId="0" fontId="0" fillId="0" borderId="0" xfId="0" applyBorder="1"/>
    <xf numFmtId="0" fontId="10" fillId="0" borderId="0" xfId="0" applyFont="1" applyBorder="1"/>
    <xf numFmtId="0" fontId="10" fillId="0" borderId="0" xfId="0" applyFont="1" applyBorder="1" applyAlignment="1">
      <alignment horizontal="left"/>
    </xf>
    <xf numFmtId="39" fontId="31" fillId="0" borderId="19" xfId="0" applyNumberFormat="1" applyFont="1" applyBorder="1"/>
    <xf numFmtId="39" fontId="10" fillId="0" borderId="8" xfId="0" applyNumberFormat="1" applyFont="1" applyBorder="1"/>
    <xf numFmtId="0" fontId="0" fillId="0" borderId="61" xfId="0" applyBorder="1"/>
    <xf numFmtId="0" fontId="10" fillId="0" borderId="8" xfId="0" applyFont="1" applyBorder="1"/>
    <xf numFmtId="0" fontId="10" fillId="0" borderId="39" xfId="0" applyFont="1" applyBorder="1" applyAlignment="1">
      <alignment horizontal="left"/>
    </xf>
    <xf numFmtId="0" fontId="10" fillId="0" borderId="23" xfId="0" applyFont="1" applyBorder="1" applyAlignment="1">
      <alignment horizontal="left"/>
    </xf>
    <xf numFmtId="0" fontId="10" fillId="0" borderId="8" xfId="0" applyFont="1" applyBorder="1" applyAlignment="1">
      <alignment horizontal="left"/>
    </xf>
    <xf numFmtId="0" fontId="10" fillId="0" borderId="43" xfId="0" applyFont="1" applyBorder="1" applyAlignment="1">
      <alignment horizontal="center"/>
    </xf>
    <xf numFmtId="0" fontId="10" fillId="0" borderId="24" xfId="0" applyFont="1" applyBorder="1" applyAlignment="1">
      <alignment horizontal="center"/>
    </xf>
    <xf numFmtId="0" fontId="10" fillId="0" borderId="0" xfId="2" applyBorder="1" applyAlignment="1">
      <alignment horizontal="left" vertical="top"/>
    </xf>
    <xf numFmtId="0" fontId="10" fillId="0" borderId="39" xfId="2" applyBorder="1" applyAlignment="1">
      <alignment horizontal="left" vertical="top"/>
    </xf>
    <xf numFmtId="0" fontId="10" fillId="0" borderId="23" xfId="2" applyBorder="1" applyAlignment="1">
      <alignment horizontal="left" vertical="top"/>
    </xf>
    <xf numFmtId="0" fontId="10" fillId="0" borderId="8" xfId="2" applyBorder="1" applyAlignment="1">
      <alignment horizontal="left" vertical="top"/>
    </xf>
    <xf numFmtId="0" fontId="10" fillId="0" borderId="58" xfId="2" applyBorder="1" applyAlignment="1">
      <alignment vertical="top"/>
    </xf>
    <xf numFmtId="0" fontId="10" fillId="0" borderId="39" xfId="2" applyBorder="1" applyAlignment="1">
      <alignment vertical="top"/>
    </xf>
    <xf numFmtId="0" fontId="10" fillId="0" borderId="23" xfId="0" applyFont="1" applyBorder="1" applyAlignment="1">
      <alignment horizontal="left" vertical="top"/>
    </xf>
    <xf numFmtId="0" fontId="10" fillId="0" borderId="39" xfId="0" applyFont="1" applyBorder="1" applyAlignment="1">
      <alignment horizontal="left" vertical="top"/>
    </xf>
    <xf numFmtId="0" fontId="11" fillId="0" borderId="28" xfId="27" applyFill="1" applyBorder="1" applyAlignment="1">
      <alignment horizontal="center"/>
    </xf>
    <xf numFmtId="0" fontId="11" fillId="0" borderId="24" xfId="27" applyFill="1" applyBorder="1" applyAlignment="1">
      <alignment horizontal="center"/>
    </xf>
    <xf numFmtId="6" fontId="57" fillId="0" borderId="24" xfId="27" applyNumberFormat="1" applyFont="1" applyFill="1" applyBorder="1" applyAlignment="1">
      <alignment horizontal="center"/>
    </xf>
    <xf numFmtId="8" fontId="57" fillId="0" borderId="24" xfId="27" applyNumberFormat="1" applyFont="1" applyFill="1" applyBorder="1" applyAlignment="1">
      <alignment horizontal="center"/>
    </xf>
    <xf numFmtId="8" fontId="58" fillId="0" borderId="24" xfId="27" applyNumberFormat="1" applyFont="1" applyBorder="1" applyAlignment="1">
      <alignment horizontal="center"/>
    </xf>
    <xf numFmtId="8" fontId="57" fillId="0" borderId="24" xfId="27" applyNumberFormat="1" applyFont="1" applyBorder="1"/>
    <xf numFmtId="8" fontId="57" fillId="0" borderId="42" xfId="27" applyNumberFormat="1" applyFont="1" applyBorder="1" applyAlignment="1">
      <alignment horizontal="center"/>
    </xf>
    <xf numFmtId="6" fontId="58" fillId="2" borderId="22" xfId="27" applyNumberFormat="1" applyFont="1" applyFill="1" applyBorder="1" applyAlignment="1">
      <alignment horizontal="center"/>
    </xf>
    <xf numFmtId="0" fontId="22" fillId="0" borderId="0" xfId="0" applyFont="1" applyFill="1"/>
    <xf numFmtId="0" fontId="11" fillId="0" borderId="0" xfId="27" applyFill="1"/>
    <xf numFmtId="0" fontId="10" fillId="0" borderId="57" xfId="2" applyBorder="1" applyAlignment="1">
      <alignment horizontal="center"/>
    </xf>
    <xf numFmtId="0" fontId="40" fillId="0" borderId="1" xfId="27" applyFont="1" applyBorder="1"/>
    <xf numFmtId="0" fontId="11" fillId="0" borderId="1" xfId="27" applyBorder="1"/>
    <xf numFmtId="0" fontId="11" fillId="0" borderId="0" xfId="27"/>
    <xf numFmtId="0" fontId="11" fillId="0" borderId="31" xfId="27" applyBorder="1"/>
    <xf numFmtId="0" fontId="11" fillId="0" borderId="1" xfId="27" applyBorder="1" applyAlignment="1">
      <alignment horizontal="left" vertical="center"/>
    </xf>
    <xf numFmtId="0" fontId="11" fillId="0" borderId="0" xfId="27" applyAlignment="1">
      <alignment horizontal="left" vertical="center"/>
    </xf>
    <xf numFmtId="0" fontId="11" fillId="0" borderId="31" xfId="27" applyBorder="1" applyAlignment="1">
      <alignment horizontal="left" vertical="center"/>
    </xf>
    <xf numFmtId="0" fontId="40" fillId="0" borderId="2" xfId="27" applyFont="1" applyBorder="1" applyAlignment="1"/>
    <xf numFmtId="0" fontId="40" fillId="0" borderId="3" xfId="27" applyFont="1" applyBorder="1" applyAlignment="1"/>
    <xf numFmtId="0" fontId="40" fillId="0" borderId="4" xfId="27" applyFont="1" applyBorder="1" applyAlignment="1"/>
    <xf numFmtId="0" fontId="40" fillId="0" borderId="0" xfId="27" applyFont="1" applyBorder="1" applyAlignment="1"/>
    <xf numFmtId="0" fontId="40" fillId="0" borderId="31" xfId="27" applyFont="1" applyBorder="1" applyAlignment="1"/>
    <xf numFmtId="0" fontId="11" fillId="0" borderId="0" xfId="27" applyBorder="1" applyAlignment="1"/>
    <xf numFmtId="0" fontId="11" fillId="0" borderId="31" xfId="27" applyBorder="1" applyAlignment="1"/>
    <xf numFmtId="0" fontId="11" fillId="0" borderId="0" xfId="27" applyBorder="1" applyAlignment="1">
      <alignment vertical="center"/>
    </xf>
    <xf numFmtId="0" fontId="11" fillId="0" borderId="31" xfId="27" applyBorder="1" applyAlignment="1">
      <alignment vertical="center"/>
    </xf>
    <xf numFmtId="0" fontId="10" fillId="0" borderId="28" xfId="0" applyFont="1" applyFill="1" applyBorder="1" applyAlignment="1">
      <alignment wrapText="1"/>
    </xf>
    <xf numFmtId="0" fontId="0" fillId="0" borderId="0" xfId="0" applyFill="1" applyAlignment="1">
      <alignment horizontal="left"/>
    </xf>
    <xf numFmtId="0" fontId="10" fillId="0" borderId="0" xfId="2" applyFill="1"/>
    <xf numFmtId="0" fontId="9" fillId="0" borderId="0" xfId="2" applyFont="1" applyAlignment="1">
      <alignment horizontal="center"/>
    </xf>
    <xf numFmtId="171" fontId="35" fillId="0" borderId="0" xfId="0" applyNumberFormat="1" applyFont="1" applyAlignment="1">
      <alignment horizontal="center" vertical="center"/>
    </xf>
    <xf numFmtId="0" fontId="9" fillId="0" borderId="0" xfId="0" applyFont="1" applyAlignment="1">
      <alignment horizontal="center"/>
    </xf>
    <xf numFmtId="170" fontId="35" fillId="0" borderId="0" xfId="2" applyNumberFormat="1" applyFont="1" applyAlignment="1">
      <alignment horizontal="center"/>
    </xf>
    <xf numFmtId="0" fontId="0" fillId="0" borderId="0" xfId="0"/>
    <xf numFmtId="0" fontId="9" fillId="0" borderId="0" xfId="0" applyFont="1" applyAlignment="1">
      <alignment horizontal="center" wrapText="1"/>
    </xf>
    <xf numFmtId="0" fontId="59" fillId="0" borderId="0" xfId="0" applyFont="1" applyAlignment="1">
      <alignment horizontal="left" indent="1"/>
    </xf>
    <xf numFmtId="0" fontId="59" fillId="0" borderId="0" xfId="2" applyFont="1" applyAlignment="1">
      <alignment horizontal="left" indent="1"/>
    </xf>
    <xf numFmtId="0" fontId="9" fillId="0" borderId="0" xfId="0" applyFont="1" applyBorder="1" applyAlignment="1">
      <alignment horizontal="center" vertical="center" wrapText="1"/>
    </xf>
    <xf numFmtId="0" fontId="29" fillId="0" borderId="0" xfId="0" applyFont="1" applyBorder="1" applyAlignment="1">
      <alignment horizontal="center"/>
    </xf>
    <xf numFmtId="39" fontId="0" fillId="0" borderId="0" xfId="0" applyNumberFormat="1" applyBorder="1" applyAlignment="1">
      <alignment horizontal="center"/>
    </xf>
    <xf numFmtId="39" fontId="30" fillId="0" borderId="0" xfId="0" applyNumberFormat="1" applyFont="1" applyBorder="1"/>
    <xf numFmtId="39" fontId="30" fillId="0" borderId="0" xfId="0" applyNumberFormat="1" applyFont="1" applyBorder="1" applyAlignment="1">
      <alignment horizontal="right"/>
    </xf>
    <xf numFmtId="39" fontId="20" fillId="0" borderId="0" xfId="0" applyNumberFormat="1" applyFont="1" applyBorder="1" applyAlignment="1">
      <alignment horizontal="center"/>
    </xf>
    <xf numFmtId="0" fontId="9" fillId="0" borderId="0" xfId="0" applyFont="1" applyBorder="1" applyAlignment="1">
      <alignment horizontal="center"/>
    </xf>
    <xf numFmtId="37" fontId="0" fillId="0" borderId="0" xfId="0" quotePrefix="1" applyNumberFormat="1" applyBorder="1" applyAlignment="1">
      <alignment horizontal="right"/>
    </xf>
    <xf numFmtId="0" fontId="9" fillId="0" borderId="0" xfId="2" applyFont="1" applyBorder="1" applyAlignment="1">
      <alignment horizontal="center" vertical="center"/>
    </xf>
    <xf numFmtId="0" fontId="9" fillId="0" borderId="0" xfId="2" applyFont="1" applyBorder="1" applyAlignment="1">
      <alignment horizontal="centerContinuous"/>
    </xf>
    <xf numFmtId="0" fontId="10" fillId="0" borderId="0" xfId="2" applyBorder="1" applyAlignment="1">
      <alignment horizontal="center"/>
    </xf>
    <xf numFmtId="39" fontId="35" fillId="0" borderId="0" xfId="2" applyNumberFormat="1" applyFont="1" applyFill="1" applyBorder="1" applyAlignment="1">
      <alignment horizontal="right"/>
    </xf>
    <xf numFmtId="39" fontId="35" fillId="0" borderId="0" xfId="2" applyNumberFormat="1" applyFont="1" applyFill="1" applyBorder="1"/>
    <xf numFmtId="0" fontId="50" fillId="0" borderId="0" xfId="42" applyFont="1" applyAlignment="1">
      <alignment horizontal="center" vertical="center"/>
    </xf>
    <xf numFmtId="0" fontId="51" fillId="0" borderId="0" xfId="42" applyFont="1" applyAlignment="1">
      <alignment horizontal="center"/>
    </xf>
    <xf numFmtId="0" fontId="9" fillId="0" borderId="0" xfId="42" applyFont="1" applyAlignment="1">
      <alignment horizontal="center" vertical="center"/>
    </xf>
    <xf numFmtId="0" fontId="10" fillId="0" borderId="0" xfId="42" applyAlignment="1">
      <alignment horizontal="center" vertical="center"/>
    </xf>
    <xf numFmtId="170" fontId="10" fillId="0" borderId="0" xfId="42" applyNumberFormat="1" applyAlignment="1">
      <alignment horizontal="center"/>
    </xf>
    <xf numFmtId="0" fontId="53" fillId="0" borderId="0" xfId="42" applyFont="1" applyAlignment="1">
      <alignment horizontal="right" vertical="center" wrapText="1"/>
    </xf>
    <xf numFmtId="171" fontId="35" fillId="5" borderId="0" xfId="0" applyNumberFormat="1" applyFont="1" applyFill="1" applyAlignment="1">
      <alignment horizontal="right" vertical="center"/>
    </xf>
    <xf numFmtId="0" fontId="27" fillId="0" borderId="0" xfId="0" applyFont="1" applyAlignment="1">
      <alignment horizontal="center"/>
    </xf>
    <xf numFmtId="0" fontId="25" fillId="0" borderId="0" xfId="0" applyFont="1" applyAlignment="1">
      <alignment horizontal="center"/>
    </xf>
    <xf numFmtId="0" fontId="25" fillId="0" borderId="0" xfId="0" applyFont="1" applyAlignment="1">
      <alignment horizontal="center" vertical="center" wrapText="1"/>
    </xf>
    <xf numFmtId="0" fontId="25" fillId="0" borderId="0" xfId="40" applyFont="1" applyAlignment="1">
      <alignment horizontal="center" vertical="center" wrapText="1"/>
    </xf>
    <xf numFmtId="0" fontId="40" fillId="2" borderId="2"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0" fillId="2" borderId="64" xfId="0" applyFont="1" applyFill="1" applyBorder="1" applyAlignment="1">
      <alignment horizontal="center" vertical="center" wrapText="1"/>
    </xf>
    <xf numFmtId="0" fontId="11" fillId="0" borderId="28" xfId="27" applyBorder="1" applyAlignment="1">
      <alignment horizontal="center" vertical="center" wrapText="1"/>
    </xf>
    <xf numFmtId="0" fontId="11" fillId="0" borderId="24" xfId="27" applyBorder="1" applyAlignment="1">
      <alignment horizontal="center" vertical="center" wrapText="1"/>
    </xf>
    <xf numFmtId="0" fontId="11" fillId="0" borderId="20" xfId="27" applyBorder="1" applyAlignment="1">
      <alignment horizontal="center" vertical="center" wrapText="1"/>
    </xf>
    <xf numFmtId="0" fontId="11" fillId="0" borderId="28" xfId="0" applyFont="1" applyBorder="1" applyAlignment="1">
      <alignment horizontal="center" wrapText="1"/>
    </xf>
    <xf numFmtId="0" fontId="11" fillId="0" borderId="24" xfId="0" applyFont="1" applyBorder="1" applyAlignment="1">
      <alignment horizontal="center" wrapText="1"/>
    </xf>
    <xf numFmtId="0" fontId="11" fillId="0" borderId="20" xfId="0" applyFont="1" applyBorder="1" applyAlignment="1">
      <alignment horizont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39" fillId="0" borderId="10" xfId="27" applyFont="1" applyBorder="1" applyAlignment="1">
      <alignment horizontal="center"/>
    </xf>
    <xf numFmtId="0" fontId="39" fillId="0" borderId="11" xfId="27" applyFont="1" applyBorder="1" applyAlignment="1">
      <alignment horizontal="center"/>
    </xf>
    <xf numFmtId="0" fontId="39" fillId="0" borderId="12" xfId="27" applyFont="1" applyBorder="1" applyAlignment="1">
      <alignment horizontal="center"/>
    </xf>
    <xf numFmtId="0" fontId="40" fillId="0" borderId="2" xfId="27" applyFont="1" applyBorder="1" applyAlignment="1">
      <alignment horizontal="center"/>
    </xf>
    <xf numFmtId="0" fontId="40" fillId="0" borderId="3" xfId="27" applyFont="1" applyBorder="1" applyAlignment="1">
      <alignment horizontal="center"/>
    </xf>
    <xf numFmtId="0" fontId="40" fillId="0" borderId="4" xfId="27" applyFont="1" applyBorder="1" applyAlignment="1">
      <alignment horizontal="center"/>
    </xf>
    <xf numFmtId="170" fontId="48" fillId="0" borderId="11" xfId="27" applyNumberFormat="1" applyFont="1" applyBorder="1" applyAlignment="1">
      <alignment horizontal="center" vertical="center"/>
    </xf>
    <xf numFmtId="170" fontId="48" fillId="0" borderId="12" xfId="27" applyNumberFormat="1" applyFont="1" applyBorder="1" applyAlignment="1">
      <alignment horizontal="center" vertical="center"/>
    </xf>
    <xf numFmtId="170" fontId="48" fillId="0" borderId="0" xfId="27" applyNumberFormat="1" applyFont="1" applyAlignment="1">
      <alignment horizontal="center" vertical="center"/>
    </xf>
    <xf numFmtId="170" fontId="48" fillId="0" borderId="31" xfId="27" applyNumberFormat="1" applyFont="1" applyBorder="1" applyAlignment="1">
      <alignment horizontal="center" vertical="center"/>
    </xf>
    <xf numFmtId="39" fontId="35" fillId="0" borderId="20" xfId="0" applyNumberFormat="1" applyFont="1" applyBorder="1" applyAlignment="1">
      <alignment horizontal="center" vertical="center"/>
    </xf>
    <xf numFmtId="39" fontId="35" fillId="0" borderId="38" xfId="0" applyNumberFormat="1" applyFont="1" applyBorder="1" applyAlignment="1">
      <alignment horizontal="center" vertical="center"/>
    </xf>
    <xf numFmtId="15" fontId="47" fillId="0" borderId="0" xfId="0" applyNumberFormat="1" applyFont="1" applyAlignment="1">
      <alignment horizontal="center"/>
    </xf>
    <xf numFmtId="0" fontId="52" fillId="0" borderId="0" xfId="0" applyFont="1" applyAlignment="1">
      <alignment horizontal="center"/>
    </xf>
    <xf numFmtId="0" fontId="9" fillId="0" borderId="0" xfId="2" applyFont="1" applyAlignment="1">
      <alignment horizontal="center"/>
    </xf>
    <xf numFmtId="171" fontId="35" fillId="0" borderId="0" xfId="0" applyNumberFormat="1" applyFont="1" applyAlignment="1">
      <alignment horizontal="center" vertical="center"/>
    </xf>
    <xf numFmtId="0" fontId="44" fillId="0" borderId="0" xfId="0" applyFont="1" applyAlignment="1">
      <alignment horizontal="right"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39" fontId="20" fillId="0" borderId="24" xfId="0" applyNumberFormat="1" applyFont="1" applyBorder="1" applyAlignment="1">
      <alignment horizontal="center" vertical="center"/>
    </xf>
    <xf numFmtId="39" fontId="20" fillId="0" borderId="27" xfId="0" applyNumberFormat="1" applyFont="1" applyBorder="1" applyAlignment="1">
      <alignment horizontal="center" vertical="center"/>
    </xf>
    <xf numFmtId="0" fontId="10" fillId="0" borderId="28" xfId="2" applyBorder="1" applyAlignment="1">
      <alignment horizontal="center" wrapText="1"/>
    </xf>
    <xf numFmtId="0" fontId="10" fillId="0" borderId="24" xfId="2" applyBorder="1" applyAlignment="1">
      <alignment horizontal="center" wrapText="1"/>
    </xf>
    <xf numFmtId="0" fontId="10" fillId="0" borderId="41" xfId="2" applyBorder="1" applyAlignment="1">
      <alignment horizontal="center" wrapText="1"/>
    </xf>
    <xf numFmtId="0" fontId="10" fillId="0" borderId="27" xfId="2" applyBorder="1" applyAlignment="1">
      <alignment horizontal="center" wrapText="1"/>
    </xf>
    <xf numFmtId="0" fontId="44" fillId="0" borderId="0" xfId="0" applyFont="1" applyAlignment="1">
      <alignment horizontal="right" vertical="center" wrapText="1"/>
    </xf>
    <xf numFmtId="0" fontId="10" fillId="0" borderId="57" xfId="2" applyBorder="1" applyAlignment="1">
      <alignment horizontal="center" wrapText="1"/>
    </xf>
    <xf numFmtId="0" fontId="0" fillId="0" borderId="39" xfId="0" applyBorder="1" applyAlignment="1">
      <alignment wrapText="1"/>
    </xf>
    <xf numFmtId="0" fontId="0" fillId="0" borderId="1" xfId="0" applyBorder="1" applyAlignment="1">
      <alignment wrapText="1"/>
    </xf>
    <xf numFmtId="0" fontId="0" fillId="0" borderId="0" xfId="0" applyAlignment="1">
      <alignment wrapText="1"/>
    </xf>
    <xf numFmtId="0" fontId="0" fillId="0" borderId="2" xfId="0" applyBorder="1" applyAlignment="1">
      <alignment wrapText="1"/>
    </xf>
    <xf numFmtId="0" fontId="0" fillId="0" borderId="3" xfId="0" applyBorder="1" applyAlignment="1">
      <alignment wrapText="1"/>
    </xf>
    <xf numFmtId="39" fontId="20" fillId="0" borderId="58" xfId="0" applyNumberFormat="1" applyFont="1" applyBorder="1" applyAlignment="1">
      <alignment horizontal="center" vertical="center" wrapText="1"/>
    </xf>
    <xf numFmtId="39" fontId="20" fillId="0" borderId="39" xfId="0" applyNumberFormat="1" applyFont="1" applyBorder="1" applyAlignment="1">
      <alignment horizontal="center" vertical="center" wrapText="1"/>
    </xf>
    <xf numFmtId="39" fontId="20" fillId="0" borderId="14" xfId="0" applyNumberFormat="1" applyFont="1" applyBorder="1" applyAlignment="1">
      <alignment horizontal="center" vertical="center" wrapText="1"/>
    </xf>
    <xf numFmtId="39" fontId="20" fillId="0" borderId="0" xfId="0" applyNumberFormat="1" applyFont="1" applyAlignment="1">
      <alignment horizontal="center" vertical="center" wrapText="1"/>
    </xf>
    <xf numFmtId="39" fontId="20" fillId="0" borderId="21" xfId="0" applyNumberFormat="1" applyFont="1" applyBorder="1" applyAlignment="1">
      <alignment horizontal="center" vertical="center" wrapText="1"/>
    </xf>
    <xf numFmtId="39" fontId="20" fillId="0" borderId="3" xfId="0" applyNumberFormat="1" applyFont="1" applyBorder="1" applyAlignment="1">
      <alignment horizontal="center" vertical="center" wrapText="1"/>
    </xf>
    <xf numFmtId="0" fontId="10" fillId="0" borderId="28"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7" xfId="0" applyFont="1" applyBorder="1" applyAlignment="1">
      <alignment horizontal="center" vertical="center" wrapText="1"/>
    </xf>
    <xf numFmtId="0" fontId="9" fillId="0" borderId="0" xfId="42" applyFont="1" applyAlignment="1">
      <alignment horizontal="center"/>
    </xf>
    <xf numFmtId="39" fontId="20" fillId="0" borderId="0" xfId="0" applyNumberFormat="1" applyFont="1" applyAlignment="1">
      <alignment horizontal="right"/>
    </xf>
    <xf numFmtId="0" fontId="9" fillId="0" borderId="0" xfId="0" applyFont="1" applyAlignment="1">
      <alignment horizontal="center"/>
    </xf>
    <xf numFmtId="170" fontId="35" fillId="0" borderId="0" xfId="2" applyNumberFormat="1" applyFont="1" applyAlignment="1">
      <alignment horizontal="center"/>
    </xf>
    <xf numFmtId="15" fontId="47" fillId="0" borderId="0" xfId="2" applyNumberFormat="1" applyFont="1" applyAlignment="1">
      <alignment horizontal="center"/>
    </xf>
    <xf numFmtId="0" fontId="9" fillId="0" borderId="0" xfId="0" applyFont="1" applyAlignment="1">
      <alignment horizontal="right" wrapText="1"/>
    </xf>
    <xf numFmtId="0" fontId="31" fillId="0" borderId="60" xfId="0" applyFont="1" applyBorder="1" applyAlignment="1">
      <alignment horizontal="center" vertical="top" wrapText="1"/>
    </xf>
    <xf numFmtId="0" fontId="9" fillId="0" borderId="62" xfId="0" applyFont="1" applyBorder="1" applyAlignment="1">
      <alignment horizontal="center" vertical="top" wrapText="1"/>
    </xf>
    <xf numFmtId="0" fontId="9" fillId="0" borderId="58" xfId="0" applyFont="1"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31" fillId="0" borderId="40" xfId="0" applyFont="1" applyBorder="1" applyAlignment="1">
      <alignment horizontal="center" vertical="top" wrapText="1"/>
    </xf>
    <xf numFmtId="0" fontId="9" fillId="0" borderId="30" xfId="0" applyFont="1" applyBorder="1" applyAlignment="1">
      <alignment horizontal="center" vertical="top" wrapText="1"/>
    </xf>
    <xf numFmtId="0" fontId="9" fillId="0" borderId="58" xfId="0" applyFont="1" applyBorder="1" applyAlignment="1">
      <alignment horizontal="left" vertical="top"/>
    </xf>
    <xf numFmtId="0" fontId="0" fillId="0" borderId="39" xfId="0" applyBorder="1" applyAlignment="1">
      <alignment horizontal="left" vertical="top"/>
    </xf>
    <xf numFmtId="0" fontId="0" fillId="0" borderId="17" xfId="0" applyBorder="1" applyAlignment="1">
      <alignment horizontal="left" vertical="top"/>
    </xf>
    <xf numFmtId="0" fontId="0" fillId="0" borderId="23" xfId="0" applyBorder="1" applyAlignment="1">
      <alignment horizontal="left" vertical="top"/>
    </xf>
    <xf numFmtId="0" fontId="9" fillId="0" borderId="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52" fillId="0" borderId="0" xfId="2" applyFont="1" applyAlignment="1">
      <alignment horizontal="center"/>
    </xf>
    <xf numFmtId="0" fontId="0" fillId="0" borderId="0" xfId="0"/>
    <xf numFmtId="0" fontId="9" fillId="0" borderId="0" xfId="0" applyFont="1" applyAlignment="1">
      <alignment horizontal="right" vertical="center" wrapText="1"/>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164" fontId="35" fillId="0" borderId="0" xfId="0" quotePrefix="1" applyNumberFormat="1" applyFont="1" applyAlignment="1">
      <alignment horizontal="center"/>
    </xf>
    <xf numFmtId="0" fontId="38" fillId="0" borderId="0" xfId="0" applyFont="1"/>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 xfId="0" applyFont="1" applyBorder="1" applyAlignment="1">
      <alignment horizontal="center" vertical="center" wrapText="1"/>
    </xf>
    <xf numFmtId="39" fontId="20" fillId="0" borderId="36" xfId="2" applyNumberFormat="1" applyFont="1" applyBorder="1" applyAlignment="1">
      <alignment horizontal="center"/>
    </xf>
    <xf numFmtId="39" fontId="20" fillId="0" borderId="47" xfId="2" applyNumberFormat="1" applyFont="1" applyBorder="1" applyAlignment="1">
      <alignment horizontal="center"/>
    </xf>
    <xf numFmtId="39" fontId="20" fillId="0" borderId="48" xfId="2" applyNumberFormat="1" applyFont="1" applyBorder="1" applyAlignment="1">
      <alignment horizontal="center"/>
    </xf>
    <xf numFmtId="0" fontId="9" fillId="0" borderId="45"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5"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164" fontId="35" fillId="0" borderId="0" xfId="0" applyNumberFormat="1" applyFont="1" applyAlignment="1">
      <alignment horizontal="center"/>
    </xf>
    <xf numFmtId="0" fontId="9" fillId="0" borderId="11" xfId="0" applyFont="1" applyBorder="1" applyAlignment="1">
      <alignment horizontal="center" vertical="center"/>
    </xf>
    <xf numFmtId="0" fontId="9" fillId="0" borderId="3" xfId="0" applyFont="1" applyBorder="1" applyAlignment="1">
      <alignment horizontal="center" vertical="center"/>
    </xf>
    <xf numFmtId="39" fontId="20" fillId="0" borderId="42" xfId="0" applyNumberFormat="1" applyFont="1" applyBorder="1" applyAlignment="1">
      <alignment horizontal="center"/>
    </xf>
    <xf numFmtId="39" fontId="20" fillId="0" borderId="35" xfId="0" applyNumberFormat="1" applyFont="1" applyBorder="1" applyAlignment="1">
      <alignment horizontal="center"/>
    </xf>
    <xf numFmtId="39" fontId="20" fillId="0" borderId="50" xfId="0" applyNumberFormat="1" applyFont="1" applyBorder="1" applyAlignment="1">
      <alignment horizontal="center"/>
    </xf>
    <xf numFmtId="0" fontId="9" fillId="0" borderId="5" xfId="0" applyFont="1" applyBorder="1" applyAlignment="1">
      <alignment horizontal="center"/>
    </xf>
    <xf numFmtId="0" fontId="9" fillId="0" borderId="52" xfId="0" applyFont="1" applyBorder="1" applyAlignment="1">
      <alignment horizontal="center"/>
    </xf>
    <xf numFmtId="0" fontId="9" fillId="0" borderId="53" xfId="0" applyFont="1" applyBorder="1" applyAlignment="1">
      <alignment horizontal="center"/>
    </xf>
    <xf numFmtId="0" fontId="0" fillId="0" borderId="45" xfId="0" applyBorder="1" applyAlignment="1">
      <alignment horizontal="center" vertical="center"/>
    </xf>
    <xf numFmtId="0" fontId="0" fillId="0" borderId="29" xfId="0" applyBorder="1" applyAlignment="1">
      <alignment horizontal="center" vertical="center"/>
    </xf>
    <xf numFmtId="0" fontId="43" fillId="0" borderId="0" xfId="0" applyFont="1" applyAlignment="1">
      <alignment horizontal="center" vertical="center" wrapText="1"/>
    </xf>
    <xf numFmtId="0" fontId="9" fillId="0" borderId="0" xfId="0" applyFont="1" applyAlignment="1">
      <alignment horizontal="center" wrapText="1"/>
    </xf>
    <xf numFmtId="0" fontId="9" fillId="0" borderId="10" xfId="2" applyFont="1" applyBorder="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cellXfs>
  <cellStyles count="112">
    <cellStyle name="Comma 2" xfId="22" xr:uid="{00000000-0005-0000-0000-000000000000}"/>
    <cellStyle name="Currency" xfId="1" builtinId="4"/>
    <cellStyle name="Currency 10" xfId="21" xr:uid="{00000000-0005-0000-0000-000002000000}"/>
    <cellStyle name="Currency 11" xfId="23" xr:uid="{00000000-0005-0000-0000-000003000000}"/>
    <cellStyle name="Currency 12" xfId="28" xr:uid="{00000000-0005-0000-0000-000004000000}"/>
    <cellStyle name="Currency 2" xfId="5" xr:uid="{00000000-0005-0000-0000-000005000000}"/>
    <cellStyle name="Currency 2 2" xfId="31" xr:uid="{00000000-0005-0000-0000-000006000000}"/>
    <cellStyle name="Currency 3" xfId="7" xr:uid="{00000000-0005-0000-0000-000007000000}"/>
    <cellStyle name="Currency 4" xfId="9" xr:uid="{00000000-0005-0000-0000-000008000000}"/>
    <cellStyle name="Currency 5" xfId="11" xr:uid="{00000000-0005-0000-0000-000009000000}"/>
    <cellStyle name="Currency 6" xfId="13" xr:uid="{00000000-0005-0000-0000-00000A000000}"/>
    <cellStyle name="Currency 7" xfId="15" xr:uid="{00000000-0005-0000-0000-00000B000000}"/>
    <cellStyle name="Currency 8" xfId="17" xr:uid="{00000000-0005-0000-0000-00000C000000}"/>
    <cellStyle name="Currency 9" xfId="19" xr:uid="{00000000-0005-0000-0000-00000D000000}"/>
    <cellStyle name="Hyperlink" xfId="95" builtinId="8"/>
    <cellStyle name="Hyperlink 2" xfId="110" xr:uid="{00000000-0005-0000-0000-00000F000000}"/>
    <cellStyle name="Normal" xfId="0" builtinId="0"/>
    <cellStyle name="Normal 10" xfId="16" xr:uid="{00000000-0005-0000-0000-000011000000}"/>
    <cellStyle name="Normal 11" xfId="18" xr:uid="{00000000-0005-0000-0000-000012000000}"/>
    <cellStyle name="Normal 12" xfId="20" xr:uid="{00000000-0005-0000-0000-000013000000}"/>
    <cellStyle name="Normal 13" xfId="24" xr:uid="{00000000-0005-0000-0000-000014000000}"/>
    <cellStyle name="Normal 13 2" xfId="27" xr:uid="{00000000-0005-0000-0000-000015000000}"/>
    <cellStyle name="Normal 13 3" xfId="32" xr:uid="{00000000-0005-0000-0000-000016000000}"/>
    <cellStyle name="Normal 13 4" xfId="41" xr:uid="{00000000-0005-0000-0000-000017000000}"/>
    <cellStyle name="Normal 13 4 2" xfId="50" xr:uid="{00000000-0005-0000-0000-000018000000}"/>
    <cellStyle name="Normal 13 4 2 2" xfId="64" xr:uid="{00000000-0005-0000-0000-000019000000}"/>
    <cellStyle name="Normal 13 4 2 2 2" xfId="92" xr:uid="{00000000-0005-0000-0000-00001A000000}"/>
    <cellStyle name="Normal 13 4 2 3" xfId="79" xr:uid="{00000000-0005-0000-0000-00001B000000}"/>
    <cellStyle name="Normal 13 4 2 4" xfId="106" xr:uid="{00000000-0005-0000-0000-00001C000000}"/>
    <cellStyle name="Normal 13 4 3" xfId="56" xr:uid="{00000000-0005-0000-0000-00001D000000}"/>
    <cellStyle name="Normal 13 4 3 2" xfId="84" xr:uid="{00000000-0005-0000-0000-00001E000000}"/>
    <cellStyle name="Normal 13 4 4" xfId="71" xr:uid="{00000000-0005-0000-0000-00001F000000}"/>
    <cellStyle name="Normal 13 4 5" xfId="100" xr:uid="{00000000-0005-0000-0000-000020000000}"/>
    <cellStyle name="Normal 13 5" xfId="45" xr:uid="{00000000-0005-0000-0000-000021000000}"/>
    <cellStyle name="Normal 13 5 2" xfId="59" xr:uid="{00000000-0005-0000-0000-000022000000}"/>
    <cellStyle name="Normal 13 5 2 2" xfId="87" xr:uid="{00000000-0005-0000-0000-000023000000}"/>
    <cellStyle name="Normal 13 5 3" xfId="74" xr:uid="{00000000-0005-0000-0000-000024000000}"/>
    <cellStyle name="Normal 13 5 4" xfId="101" xr:uid="{00000000-0005-0000-0000-000025000000}"/>
    <cellStyle name="Normal 13 6" xfId="111" xr:uid="{9C819A75-3F67-4A2C-A023-12418921C56F}"/>
    <cellStyle name="Normal 14" xfId="30" xr:uid="{00000000-0005-0000-0000-000026000000}"/>
    <cellStyle name="Normal 14 2" xfId="36" xr:uid="{00000000-0005-0000-0000-000027000000}"/>
    <cellStyle name="Normal 14 2 2" xfId="38" xr:uid="{00000000-0005-0000-0000-000028000000}"/>
    <cellStyle name="Normal 14 2 2 2" xfId="49" xr:uid="{00000000-0005-0000-0000-000029000000}"/>
    <cellStyle name="Normal 14 2 2 2 2" xfId="63" xr:uid="{00000000-0005-0000-0000-00002A000000}"/>
    <cellStyle name="Normal 14 2 2 2 2 2" xfId="91" xr:uid="{00000000-0005-0000-0000-00002B000000}"/>
    <cellStyle name="Normal 14 2 2 2 3" xfId="78" xr:uid="{00000000-0005-0000-0000-00002C000000}"/>
    <cellStyle name="Normal 14 2 2 2 4" xfId="105" xr:uid="{00000000-0005-0000-0000-00002D000000}"/>
    <cellStyle name="Normal 14 2 2 3" xfId="55" xr:uid="{00000000-0005-0000-0000-00002E000000}"/>
    <cellStyle name="Normal 14 2 2 3 2" xfId="83" xr:uid="{00000000-0005-0000-0000-00002F000000}"/>
    <cellStyle name="Normal 14 2 2 4" xfId="70" xr:uid="{00000000-0005-0000-0000-000030000000}"/>
    <cellStyle name="Normal 14 2 2 5" xfId="99" xr:uid="{00000000-0005-0000-0000-000031000000}"/>
    <cellStyle name="Normal 14 2 3" xfId="47" xr:uid="{00000000-0005-0000-0000-000032000000}"/>
    <cellStyle name="Normal 14 2 3 2" xfId="61" xr:uid="{00000000-0005-0000-0000-000033000000}"/>
    <cellStyle name="Normal 14 2 3 2 2" xfId="89" xr:uid="{00000000-0005-0000-0000-000034000000}"/>
    <cellStyle name="Normal 14 2 3 3" xfId="76" xr:uid="{00000000-0005-0000-0000-000035000000}"/>
    <cellStyle name="Normal 14 2 3 4" xfId="103" xr:uid="{00000000-0005-0000-0000-000036000000}"/>
    <cellStyle name="Normal 14 2 4" xfId="53" xr:uid="{00000000-0005-0000-0000-000037000000}"/>
    <cellStyle name="Normal 14 2 4 2" xfId="81" xr:uid="{00000000-0005-0000-0000-000038000000}"/>
    <cellStyle name="Normal 14 2 5" xfId="68" xr:uid="{00000000-0005-0000-0000-000039000000}"/>
    <cellStyle name="Normal 14 2 6" xfId="97" xr:uid="{00000000-0005-0000-0000-00003A000000}"/>
    <cellStyle name="Normal 14 3" xfId="37" xr:uid="{00000000-0005-0000-0000-00003B000000}"/>
    <cellStyle name="Normal 14 3 2" xfId="48" xr:uid="{00000000-0005-0000-0000-00003C000000}"/>
    <cellStyle name="Normal 14 3 2 2" xfId="62" xr:uid="{00000000-0005-0000-0000-00003D000000}"/>
    <cellStyle name="Normal 14 3 2 2 2" xfId="90" xr:uid="{00000000-0005-0000-0000-00003E000000}"/>
    <cellStyle name="Normal 14 3 2 3" xfId="77" xr:uid="{00000000-0005-0000-0000-00003F000000}"/>
    <cellStyle name="Normal 14 3 2 4" xfId="104" xr:uid="{00000000-0005-0000-0000-000040000000}"/>
    <cellStyle name="Normal 14 3 3" xfId="54" xr:uid="{00000000-0005-0000-0000-000041000000}"/>
    <cellStyle name="Normal 14 3 3 2" xfId="82" xr:uid="{00000000-0005-0000-0000-000042000000}"/>
    <cellStyle name="Normal 14 3 4" xfId="69" xr:uid="{00000000-0005-0000-0000-000043000000}"/>
    <cellStyle name="Normal 14 3 5" xfId="98" xr:uid="{00000000-0005-0000-0000-000044000000}"/>
    <cellStyle name="Normal 14 4" xfId="42" xr:uid="{00000000-0005-0000-0000-000045000000}"/>
    <cellStyle name="Normal 14 4 2" xfId="109" xr:uid="{00000000-0005-0000-0000-000046000000}"/>
    <cellStyle name="Normal 14 5" xfId="33" xr:uid="{00000000-0005-0000-0000-000047000000}"/>
    <cellStyle name="Normal 14 5 2" xfId="46" xr:uid="{00000000-0005-0000-0000-000048000000}"/>
    <cellStyle name="Normal 14 5 2 2" xfId="60" xr:uid="{00000000-0005-0000-0000-000049000000}"/>
    <cellStyle name="Normal 14 5 2 2 2" xfId="88" xr:uid="{00000000-0005-0000-0000-00004A000000}"/>
    <cellStyle name="Normal 14 5 2 3" xfId="75" xr:uid="{00000000-0005-0000-0000-00004B000000}"/>
    <cellStyle name="Normal 14 5 2 4" xfId="102" xr:uid="{00000000-0005-0000-0000-00004C000000}"/>
    <cellStyle name="Normal 14 5 3" xfId="51" xr:uid="{00000000-0005-0000-0000-00004D000000}"/>
    <cellStyle name="Normal 14 5 4" xfId="52" xr:uid="{00000000-0005-0000-0000-00004E000000}"/>
    <cellStyle name="Normal 14 5 4 2" xfId="80" xr:uid="{00000000-0005-0000-0000-00004F000000}"/>
    <cellStyle name="Normal 14 5 5" xfId="67" xr:uid="{00000000-0005-0000-0000-000050000000}"/>
    <cellStyle name="Normal 14 6" xfId="96" xr:uid="{00000000-0005-0000-0000-000051000000}"/>
    <cellStyle name="Normal 15" xfId="29" xr:uid="{00000000-0005-0000-0000-000052000000}"/>
    <cellStyle name="Normal 15 2" xfId="40" xr:uid="{00000000-0005-0000-0000-000053000000}"/>
    <cellStyle name="Normal 15 3" xfId="39" xr:uid="{00000000-0005-0000-0000-000054000000}"/>
    <cellStyle name="Normal 16" xfId="43" xr:uid="{00000000-0005-0000-0000-000055000000}"/>
    <cellStyle name="Normal 16 2" xfId="57" xr:uid="{00000000-0005-0000-0000-000056000000}"/>
    <cellStyle name="Normal 16 2 2" xfId="85" xr:uid="{00000000-0005-0000-0000-000057000000}"/>
    <cellStyle name="Normal 16 3" xfId="72" xr:uid="{00000000-0005-0000-0000-000058000000}"/>
    <cellStyle name="Normal 16 4" xfId="107" xr:uid="{00000000-0005-0000-0000-000059000000}"/>
    <cellStyle name="Normal 17" xfId="65" xr:uid="{00000000-0005-0000-0000-00005A000000}"/>
    <cellStyle name="Normal 17 2" xfId="93" xr:uid="{00000000-0005-0000-0000-00005B000000}"/>
    <cellStyle name="Normal 2" xfId="2" xr:uid="{00000000-0005-0000-0000-00005C000000}"/>
    <cellStyle name="Normal 2 2" xfId="26" xr:uid="{00000000-0005-0000-0000-00005D000000}"/>
    <cellStyle name="Normal 2 2 2" xfId="34" xr:uid="{00000000-0005-0000-0000-00005E000000}"/>
    <cellStyle name="Normal 2 3" xfId="35" xr:uid="{00000000-0005-0000-0000-00005F000000}"/>
    <cellStyle name="Normal 3" xfId="3" xr:uid="{00000000-0005-0000-0000-000060000000}"/>
    <cellStyle name="Normal 4" xfId="4" xr:uid="{00000000-0005-0000-0000-000061000000}"/>
    <cellStyle name="Normal 5" xfId="6" xr:uid="{00000000-0005-0000-0000-000062000000}"/>
    <cellStyle name="Normal 6" xfId="8" xr:uid="{00000000-0005-0000-0000-000063000000}"/>
    <cellStyle name="Normal 7" xfId="10" xr:uid="{00000000-0005-0000-0000-000064000000}"/>
    <cellStyle name="Normal 8" xfId="12" xr:uid="{00000000-0005-0000-0000-000065000000}"/>
    <cellStyle name="Normal 9" xfId="14" xr:uid="{00000000-0005-0000-0000-000066000000}"/>
    <cellStyle name="Percent 2" xfId="25" xr:uid="{00000000-0005-0000-0000-000067000000}"/>
    <cellStyle name="Percent 3" xfId="44" xr:uid="{00000000-0005-0000-0000-000068000000}"/>
    <cellStyle name="Percent 3 2" xfId="58" xr:uid="{00000000-0005-0000-0000-000069000000}"/>
    <cellStyle name="Percent 3 2 2" xfId="86" xr:uid="{00000000-0005-0000-0000-00006A000000}"/>
    <cellStyle name="Percent 3 3" xfId="73" xr:uid="{00000000-0005-0000-0000-00006B000000}"/>
    <cellStyle name="Percent 3 4" xfId="108" xr:uid="{00000000-0005-0000-0000-00006C000000}"/>
    <cellStyle name="Percent 4" xfId="66" xr:uid="{00000000-0005-0000-0000-00006D000000}"/>
    <cellStyle name="Percent 4 2" xfId="94" xr:uid="{00000000-0005-0000-0000-00006E000000}"/>
  </cellStyles>
  <dxfs count="0"/>
  <tableStyles count="0" defaultTableStyle="TableStyleMedium9" defaultPivotStyle="PivotStyleLight16"/>
  <colors>
    <mruColors>
      <color rgb="FF00FF00"/>
      <color rgb="FFFFFFCC"/>
      <color rgb="FFFFFF99"/>
      <color rgb="FF99FFCC"/>
      <color rgb="FF0000FF"/>
      <color rgb="FF99FF66"/>
      <color rgb="FF33CCCC"/>
      <color rgb="FF00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13</xdr:row>
      <xdr:rowOff>133350</xdr:rowOff>
    </xdr:from>
    <xdr:to>
      <xdr:col>8</xdr:col>
      <xdr:colOff>301228</xdr:colOff>
      <xdr:row>28</xdr:row>
      <xdr:rowOff>150876</xdr:rowOff>
    </xdr:to>
    <xdr:pic>
      <xdr:nvPicPr>
        <xdr:cNvPr id="2" name="Picture 1">
          <a:extLst>
            <a:ext uri="{FF2B5EF4-FFF2-40B4-BE49-F238E27FC236}">
              <a16:creationId xmlns:a16="http://schemas.microsoft.com/office/drawing/2014/main" id="{F2426A7A-F5A3-454B-A80A-0B6CF24AC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0" y="2628900"/>
          <a:ext cx="4492228" cy="28750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kirbycorp.com/marine-transportation/inland-marine/" TargetMode="External"/><Relationship Id="rId1" Type="http://schemas.openxmlformats.org/officeDocument/2006/relationships/hyperlink" Target="https://kirbycorp.com/wp-content/uploads/2021/03/Fleeting-Terms-and-Conditions-FINAL.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11"/>
  <sheetViews>
    <sheetView showGridLines="0" zoomScaleNormal="100" workbookViewId="0">
      <selection activeCell="B12" sqref="B12"/>
    </sheetView>
  </sheetViews>
  <sheetFormatPr defaultColWidth="8.88671875" defaultRowHeight="15" x14ac:dyDescent="0.2"/>
  <cols>
    <col min="1" max="1" width="8.88671875" style="259" customWidth="1"/>
    <col min="2" max="16384" width="8.88671875" style="259"/>
  </cols>
  <sheetData>
    <row r="4" spans="1:10" ht="15" customHeight="1" x14ac:dyDescent="0.2">
      <c r="A4" s="523" t="s">
        <v>365</v>
      </c>
      <c r="B4" s="523"/>
      <c r="C4" s="523"/>
      <c r="D4" s="523"/>
      <c r="E4" s="523"/>
      <c r="F4" s="523"/>
      <c r="G4" s="523"/>
      <c r="H4" s="523"/>
      <c r="I4" s="523"/>
      <c r="J4" s="523"/>
    </row>
    <row r="5" spans="1:10" ht="15" customHeight="1" x14ac:dyDescent="0.2">
      <c r="A5" s="523"/>
      <c r="B5" s="523"/>
      <c r="C5" s="523"/>
      <c r="D5" s="523"/>
      <c r="E5" s="523"/>
      <c r="F5" s="523"/>
      <c r="G5" s="523"/>
      <c r="H5" s="523"/>
      <c r="I5" s="523"/>
      <c r="J5" s="523"/>
    </row>
    <row r="6" spans="1:10" ht="15.75" x14ac:dyDescent="0.25">
      <c r="A6" s="524" t="s">
        <v>372</v>
      </c>
      <c r="B6" s="524"/>
      <c r="C6" s="524"/>
      <c r="D6" s="524"/>
      <c r="E6" s="524"/>
      <c r="F6" s="524"/>
      <c r="G6" s="524"/>
      <c r="H6" s="524"/>
      <c r="I6" s="524"/>
      <c r="J6" s="524"/>
    </row>
    <row r="7" spans="1:10" x14ac:dyDescent="0.2">
      <c r="A7" s="260"/>
      <c r="B7" s="260"/>
      <c r="C7" s="260"/>
      <c r="D7" s="260"/>
      <c r="E7" s="260"/>
      <c r="F7" s="260"/>
      <c r="G7" s="260"/>
      <c r="H7" s="260"/>
    </row>
    <row r="8" spans="1:10" ht="15.75" x14ac:dyDescent="0.2">
      <c r="A8" s="525" t="s">
        <v>373</v>
      </c>
      <c r="B8" s="525"/>
      <c r="C8" s="525"/>
      <c r="D8" s="525"/>
      <c r="E8" s="525"/>
      <c r="F8" s="525"/>
      <c r="G8" s="525"/>
      <c r="H8" s="525"/>
      <c r="I8" s="525"/>
      <c r="J8" s="525"/>
    </row>
    <row r="9" spans="1:10" x14ac:dyDescent="0.2">
      <c r="A9" s="526" t="s">
        <v>374</v>
      </c>
      <c r="B9" s="526"/>
      <c r="C9" s="526"/>
      <c r="D9" s="526"/>
      <c r="E9" s="526"/>
      <c r="F9" s="526"/>
      <c r="G9" s="526"/>
      <c r="H9" s="526"/>
      <c r="I9" s="526"/>
      <c r="J9" s="526"/>
    </row>
    <row r="11" spans="1:10" x14ac:dyDescent="0.2">
      <c r="A11" s="527">
        <f>ESC!$B$4</f>
        <v>45992</v>
      </c>
      <c r="B11" s="527"/>
      <c r="C11" s="527"/>
      <c r="D11" s="527"/>
      <c r="E11" s="527"/>
      <c r="F11" s="527"/>
      <c r="G11" s="527"/>
      <c r="H11" s="527"/>
      <c r="I11" s="527"/>
      <c r="J11" s="527"/>
    </row>
  </sheetData>
  <mergeCells count="5">
    <mergeCell ref="A4:J5"/>
    <mergeCell ref="A6:J6"/>
    <mergeCell ref="A8:J8"/>
    <mergeCell ref="A9:J9"/>
    <mergeCell ref="A11:J11"/>
  </mergeCells>
  <pageMargins left="0.7" right="0.7" top="0.75" bottom="0.75" header="0.3" footer="0.3"/>
  <pageSetup scale="8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499984740745262"/>
    <pageSetUpPr fitToPage="1"/>
  </sheetPr>
  <dimension ref="A1:I47"/>
  <sheetViews>
    <sheetView zoomScale="75" zoomScaleNormal="75" workbookViewId="0">
      <selection activeCell="A11" sqref="A11"/>
    </sheetView>
  </sheetViews>
  <sheetFormatPr defaultRowHeight="15" x14ac:dyDescent="0.2"/>
  <cols>
    <col min="1" max="1" width="40.6640625" customWidth="1"/>
    <col min="2" max="2" width="13.77734375" style="1" customWidth="1"/>
    <col min="3" max="4" width="13.77734375" customWidth="1"/>
    <col min="5" max="5" width="9.5546875" customWidth="1"/>
    <col min="6" max="6" width="43" hidden="1" customWidth="1"/>
    <col min="7" max="7" width="33.109375" hidden="1" customWidth="1"/>
    <col min="8" max="8" width="9.21875" customWidth="1"/>
  </cols>
  <sheetData>
    <row r="1" spans="1:9" ht="15.75" x14ac:dyDescent="0.25">
      <c r="A1" s="592" t="s">
        <v>365</v>
      </c>
      <c r="B1" s="613"/>
      <c r="C1" s="613"/>
      <c r="D1" s="613"/>
      <c r="F1" s="12" t="s">
        <v>279</v>
      </c>
      <c r="G1" s="13"/>
      <c r="H1" s="415"/>
    </row>
    <row r="2" spans="1:9" ht="15.75" x14ac:dyDescent="0.25">
      <c r="A2" s="592" t="s">
        <v>17</v>
      </c>
      <c r="B2" s="613"/>
      <c r="C2" s="613"/>
      <c r="D2" s="613"/>
      <c r="F2" s="12" t="s">
        <v>238</v>
      </c>
      <c r="G2" s="13"/>
    </row>
    <row r="3" spans="1:9" ht="15.75" x14ac:dyDescent="0.25">
      <c r="A3" s="633">
        <f>ESC!$B$4</f>
        <v>45992</v>
      </c>
      <c r="B3" s="620"/>
      <c r="C3" s="620"/>
      <c r="D3" s="620"/>
      <c r="F3" s="594" t="s">
        <v>402</v>
      </c>
      <c r="G3" s="612"/>
    </row>
    <row r="4" spans="1:9" ht="15.75" x14ac:dyDescent="0.25">
      <c r="A4" s="573" t="s">
        <v>346</v>
      </c>
      <c r="B4" s="573"/>
      <c r="C4" s="573"/>
      <c r="D4" s="561">
        <f>ESC!$C$7</f>
        <v>2.3877000000000002</v>
      </c>
      <c r="E4" s="26"/>
      <c r="F4" s="12" t="s">
        <v>112</v>
      </c>
      <c r="G4" s="27"/>
      <c r="I4" s="42"/>
    </row>
    <row r="5" spans="1:9" x14ac:dyDescent="0.2">
      <c r="A5" s="573"/>
      <c r="B5" s="573"/>
      <c r="C5" s="573"/>
      <c r="D5" s="561"/>
      <c r="F5" s="154" t="s">
        <v>346</v>
      </c>
      <c r="G5" s="15"/>
    </row>
    <row r="6" spans="1:9" x14ac:dyDescent="0.2">
      <c r="F6" s="154"/>
      <c r="G6" s="1"/>
    </row>
    <row r="7" spans="1:9" ht="15.75" x14ac:dyDescent="0.25">
      <c r="A7" s="12" t="s">
        <v>18</v>
      </c>
      <c r="B7" s="13"/>
      <c r="C7" s="12"/>
      <c r="D7" s="11"/>
      <c r="F7" s="12" t="s">
        <v>18</v>
      </c>
      <c r="G7" s="136"/>
    </row>
    <row r="9" spans="1:9" ht="15.75" x14ac:dyDescent="0.25">
      <c r="A9" s="42" t="s">
        <v>366</v>
      </c>
      <c r="D9" s="28">
        <f>(ROUND(G9*ESC!$C$10,2))</f>
        <v>394.96</v>
      </c>
      <c r="F9" s="42" t="s">
        <v>366</v>
      </c>
      <c r="G9" s="28">
        <v>365.69925000000006</v>
      </c>
      <c r="H9" s="28"/>
      <c r="I9" s="28"/>
    </row>
    <row r="10" spans="1:9" ht="15.75" x14ac:dyDescent="0.25">
      <c r="A10" s="42" t="s">
        <v>367</v>
      </c>
      <c r="D10" s="28">
        <f>(ROUND(G10*ESC!$C$10,2))</f>
        <v>487.45</v>
      </c>
      <c r="F10" s="42" t="s">
        <v>367</v>
      </c>
      <c r="G10" s="28">
        <v>451.34145000000001</v>
      </c>
      <c r="H10" s="28"/>
      <c r="I10" s="28"/>
    </row>
    <row r="11" spans="1:9" x14ac:dyDescent="0.2">
      <c r="A11" s="42"/>
    </row>
    <row r="12" spans="1:9" ht="15.75" x14ac:dyDescent="0.25">
      <c r="F12" s="12" t="s">
        <v>220</v>
      </c>
      <c r="G12" s="121"/>
    </row>
    <row r="13" spans="1:9" ht="15.75" x14ac:dyDescent="0.25">
      <c r="A13" s="12" t="s">
        <v>220</v>
      </c>
      <c r="B13" s="121"/>
      <c r="C13" s="11"/>
      <c r="D13" s="11"/>
      <c r="F13" s="12" t="s">
        <v>221</v>
      </c>
      <c r="G13" s="12"/>
    </row>
    <row r="14" spans="1:9" ht="16.5" thickBot="1" x14ac:dyDescent="0.3">
      <c r="A14" s="12" t="s">
        <v>221</v>
      </c>
      <c r="B14" s="12"/>
      <c r="C14" s="12"/>
      <c r="D14" s="12"/>
      <c r="G14" s="1"/>
    </row>
    <row r="15" spans="1:9" ht="15.75" customHeight="1" thickBot="1" x14ac:dyDescent="0.25">
      <c r="F15" s="615" t="s">
        <v>239</v>
      </c>
      <c r="G15" s="616"/>
    </row>
    <row r="16" spans="1:9" ht="15" customHeight="1" thickBot="1" x14ac:dyDescent="0.25">
      <c r="A16" s="615" t="s">
        <v>19</v>
      </c>
      <c r="B16" s="634"/>
      <c r="C16" s="634"/>
      <c r="D16" s="616"/>
      <c r="F16" s="617"/>
      <c r="G16" s="618"/>
    </row>
    <row r="17" spans="1:9" ht="15" customHeight="1" thickBot="1" x14ac:dyDescent="0.25">
      <c r="A17" s="617"/>
      <c r="B17" s="635"/>
      <c r="C17" s="635"/>
      <c r="D17" s="618"/>
      <c r="E17" s="46"/>
      <c r="F17" s="628" t="s">
        <v>211</v>
      </c>
      <c r="G17" s="237" t="s">
        <v>209</v>
      </c>
    </row>
    <row r="18" spans="1:9" ht="16.5" thickBot="1" x14ac:dyDescent="0.3">
      <c r="A18" s="628" t="s">
        <v>211</v>
      </c>
      <c r="B18" s="374"/>
      <c r="C18" s="357" t="s">
        <v>83</v>
      </c>
      <c r="D18" s="358" t="s">
        <v>84</v>
      </c>
      <c r="E18" s="2"/>
      <c r="F18" s="629"/>
      <c r="G18" s="238" t="s">
        <v>20</v>
      </c>
    </row>
    <row r="19" spans="1:9" ht="16.5" thickBot="1" x14ac:dyDescent="0.3">
      <c r="A19" s="629"/>
      <c r="B19" s="375" t="s">
        <v>20</v>
      </c>
      <c r="C19" s="376" t="s">
        <v>85</v>
      </c>
      <c r="D19" s="377" t="s">
        <v>85</v>
      </c>
      <c r="E19" s="76"/>
    </row>
    <row r="20" spans="1:9" ht="15.75" x14ac:dyDescent="0.25">
      <c r="A20" s="239" t="s">
        <v>212</v>
      </c>
      <c r="B20" s="378">
        <f>(ROUND(G20*ESC!$C$10,2))</f>
        <v>1091.31</v>
      </c>
      <c r="C20" s="379">
        <f>(ROUND(G20*ESC!$C$10,2))*1.5</f>
        <v>1636.9649999999999</v>
      </c>
      <c r="D20" s="380">
        <f>(ROUND(G20*ESC!$C$10,2))*2</f>
        <v>2182.62</v>
      </c>
      <c r="E20" s="76"/>
      <c r="F20" s="239" t="s">
        <v>212</v>
      </c>
      <c r="G20" s="240">
        <v>1010.474325</v>
      </c>
    </row>
    <row r="21" spans="1:9" ht="15.75" x14ac:dyDescent="0.25">
      <c r="A21" s="241" t="s">
        <v>369</v>
      </c>
      <c r="B21" s="229">
        <f>(ROUND(G21*ESC!$C$10,2))</f>
        <v>1091.31</v>
      </c>
      <c r="C21" s="363">
        <f>(ROUND(G21*ESC!$C$10,2))*1.5</f>
        <v>1636.9649999999999</v>
      </c>
      <c r="D21" s="364">
        <f>(ROUND(G21*ESC!$C$10,2))*2</f>
        <v>2182.62</v>
      </c>
      <c r="E21" s="76"/>
      <c r="F21" s="241" t="s">
        <v>369</v>
      </c>
      <c r="G21" s="233">
        <v>1010.474325</v>
      </c>
    </row>
    <row r="22" spans="1:9" ht="15.75" x14ac:dyDescent="0.25">
      <c r="A22" s="433" t="s">
        <v>393</v>
      </c>
      <c r="B22" s="229">
        <f>(ROUND(G22*ESC!$C$10,2))</f>
        <v>1091.31</v>
      </c>
      <c r="C22" s="363">
        <f>(ROUND(G22*ESC!$C$10,2))*1.5</f>
        <v>1636.9649999999999</v>
      </c>
      <c r="D22" s="364">
        <f>(ROUND(G22*ESC!$C$10,2))*2</f>
        <v>2182.62</v>
      </c>
      <c r="E22" s="76"/>
      <c r="F22" s="433" t="s">
        <v>393</v>
      </c>
      <c r="G22" s="435">
        <v>1010.474325</v>
      </c>
    </row>
    <row r="23" spans="1:9" ht="30.75" x14ac:dyDescent="0.25">
      <c r="A23" s="499" t="s">
        <v>405</v>
      </c>
      <c r="B23" s="229">
        <f>(ROUND(G23*ESC!$C$10,2))</f>
        <v>474.62</v>
      </c>
      <c r="C23" s="363">
        <f>(ROUND(G23*ESC!$C$10,2))*1.5</f>
        <v>711.93000000000006</v>
      </c>
      <c r="D23" s="364">
        <f>(ROUND(G23*ESC!$C$10,2))*2</f>
        <v>949.24</v>
      </c>
      <c r="E23" s="28"/>
      <c r="F23" s="499" t="s">
        <v>400</v>
      </c>
      <c r="G23" s="435">
        <v>439.46752500000002</v>
      </c>
    </row>
    <row r="24" spans="1:9" ht="16.5" thickBot="1" x14ac:dyDescent="0.3">
      <c r="A24" s="434" t="s">
        <v>394</v>
      </c>
      <c r="B24" s="365">
        <f>(ROUND(G24*ESC!$C$10,2))</f>
        <v>474.62</v>
      </c>
      <c r="C24" s="366">
        <f>(ROUND(G24*ESC!$C$10,2))*1.5</f>
        <v>711.93000000000006</v>
      </c>
      <c r="D24" s="367">
        <f>(ROUND(G24*ESC!$C$10,2))*2</f>
        <v>949.24</v>
      </c>
      <c r="F24" s="434" t="s">
        <v>394</v>
      </c>
      <c r="G24" s="436">
        <v>439.46752500000002</v>
      </c>
    </row>
    <row r="25" spans="1:9" ht="15.75" thickBot="1" x14ac:dyDescent="0.25"/>
    <row r="26" spans="1:9" ht="15" customHeight="1" thickBot="1" x14ac:dyDescent="0.25">
      <c r="F26" s="615" t="s">
        <v>347</v>
      </c>
      <c r="G26" s="616"/>
    </row>
    <row r="27" spans="1:9" ht="15.75" customHeight="1" thickBot="1" x14ac:dyDescent="0.25">
      <c r="A27" s="630" t="s">
        <v>347</v>
      </c>
      <c r="B27" s="631"/>
      <c r="C27" s="631"/>
      <c r="D27" s="632"/>
      <c r="F27" s="617"/>
      <c r="G27" s="618"/>
    </row>
    <row r="28" spans="1:9" x14ac:dyDescent="0.2">
      <c r="A28" s="147" t="s">
        <v>349</v>
      </c>
      <c r="B28" s="381"/>
      <c r="C28" s="382"/>
      <c r="D28" s="151" t="s">
        <v>29</v>
      </c>
      <c r="F28" s="147" t="s">
        <v>349</v>
      </c>
      <c r="G28" s="151" t="s">
        <v>29</v>
      </c>
    </row>
    <row r="29" spans="1:9" x14ac:dyDescent="0.2">
      <c r="A29" s="133" t="s">
        <v>350</v>
      </c>
      <c r="B29" s="51"/>
      <c r="C29" s="383"/>
      <c r="D29" s="152" t="s">
        <v>16</v>
      </c>
      <c r="F29" s="133" t="s">
        <v>350</v>
      </c>
      <c r="G29" s="152" t="s">
        <v>16</v>
      </c>
    </row>
    <row r="30" spans="1:9" ht="16.5" thickBot="1" x14ac:dyDescent="0.3">
      <c r="A30" s="142" t="s">
        <v>252</v>
      </c>
      <c r="B30" s="384"/>
      <c r="C30" s="385"/>
      <c r="D30" s="150" t="s">
        <v>29</v>
      </c>
      <c r="F30" s="142" t="s">
        <v>252</v>
      </c>
      <c r="G30" s="150" t="s">
        <v>29</v>
      </c>
    </row>
    <row r="32" spans="1:9" ht="15.75" x14ac:dyDescent="0.25">
      <c r="A32" s="42" t="s">
        <v>225</v>
      </c>
      <c r="D32" s="89">
        <f>$D$9</f>
        <v>394.96</v>
      </c>
      <c r="F32" s="42" t="s">
        <v>225</v>
      </c>
      <c r="G32" s="89">
        <f>G9</f>
        <v>365.69925000000006</v>
      </c>
      <c r="H32" s="89"/>
      <c r="I32" s="89"/>
    </row>
    <row r="33" spans="1:7" ht="15.75" x14ac:dyDescent="0.25">
      <c r="G33" s="129"/>
    </row>
    <row r="34" spans="1:7" ht="15.75" x14ac:dyDescent="0.25">
      <c r="A34" s="12" t="s">
        <v>22</v>
      </c>
      <c r="B34" s="12"/>
      <c r="C34" s="12"/>
      <c r="D34" s="12"/>
      <c r="F34" s="12" t="s">
        <v>22</v>
      </c>
      <c r="G34" s="12"/>
    </row>
    <row r="35" spans="1:7" x14ac:dyDescent="0.2">
      <c r="B35" s="3"/>
      <c r="G35" s="3"/>
    </row>
    <row r="36" spans="1:7" x14ac:dyDescent="0.2">
      <c r="A36" s="42" t="s">
        <v>231</v>
      </c>
      <c r="B36" s="3"/>
      <c r="F36" s="42" t="s">
        <v>231</v>
      </c>
      <c r="G36" s="3"/>
    </row>
    <row r="37" spans="1:7" x14ac:dyDescent="0.2">
      <c r="A37" s="42" t="s">
        <v>232</v>
      </c>
      <c r="B37"/>
      <c r="F37" s="42" t="s">
        <v>232</v>
      </c>
    </row>
    <row r="39" spans="1:7" x14ac:dyDescent="0.2">
      <c r="A39" s="508" t="s">
        <v>408</v>
      </c>
    </row>
    <row r="40" spans="1:7" x14ac:dyDescent="0.2">
      <c r="A40" s="509" t="s">
        <v>409</v>
      </c>
    </row>
    <row r="41" spans="1:7" x14ac:dyDescent="0.2">
      <c r="A41" s="509" t="s">
        <v>410</v>
      </c>
    </row>
    <row r="42" spans="1:7" x14ac:dyDescent="0.2">
      <c r="A42" s="509" t="s">
        <v>411</v>
      </c>
    </row>
    <row r="43" spans="1:7" x14ac:dyDescent="0.2">
      <c r="A43" s="509" t="s">
        <v>412</v>
      </c>
    </row>
    <row r="44" spans="1:7" x14ac:dyDescent="0.2">
      <c r="A44" s="509" t="s">
        <v>413</v>
      </c>
    </row>
    <row r="45" spans="1:7" x14ac:dyDescent="0.2">
      <c r="A45" s="509" t="s">
        <v>414</v>
      </c>
    </row>
    <row r="46" spans="1:7" x14ac:dyDescent="0.2">
      <c r="A46" s="509" t="s">
        <v>415</v>
      </c>
    </row>
    <row r="47" spans="1:7" x14ac:dyDescent="0.2">
      <c r="A47" s="509" t="s">
        <v>416</v>
      </c>
    </row>
  </sheetData>
  <mergeCells count="12">
    <mergeCell ref="F17:F18"/>
    <mergeCell ref="F26:G27"/>
    <mergeCell ref="A27:D27"/>
    <mergeCell ref="F3:G3"/>
    <mergeCell ref="A1:D1"/>
    <mergeCell ref="A2:D2"/>
    <mergeCell ref="A3:D3"/>
    <mergeCell ref="F15:G16"/>
    <mergeCell ref="A16:D17"/>
    <mergeCell ref="A4:C5"/>
    <mergeCell ref="D4:D5"/>
    <mergeCell ref="A18:A19"/>
  </mergeCells>
  <phoneticPr fontId="21" type="noConversion"/>
  <printOptions horizontalCentered="1"/>
  <pageMargins left="0.75" right="0.75" top="1" bottom="1" header="0.5" footer="0.5"/>
  <pageSetup scale="8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499984740745262"/>
    <pageSetUpPr fitToPage="1"/>
  </sheetPr>
  <dimension ref="A1:N50"/>
  <sheetViews>
    <sheetView zoomScale="90" zoomScaleNormal="90" workbookViewId="0">
      <selection activeCell="A2" sqref="A2"/>
    </sheetView>
  </sheetViews>
  <sheetFormatPr defaultRowHeight="15" x14ac:dyDescent="0.2"/>
  <cols>
    <col min="1" max="1" width="30.33203125" customWidth="1"/>
    <col min="2" max="2" width="12.44140625" customWidth="1"/>
    <col min="3" max="3" width="14.5546875" customWidth="1"/>
    <col min="4" max="4" width="15.109375" customWidth="1"/>
    <col min="5" max="5" width="15.109375" style="506" customWidth="1"/>
    <col min="6" max="6" width="7.6640625" customWidth="1"/>
    <col min="7" max="7" width="43.109375" hidden="1" customWidth="1"/>
    <col min="8" max="8" width="27" hidden="1" customWidth="1"/>
    <col min="9" max="9" width="9.21875" customWidth="1"/>
  </cols>
  <sheetData>
    <row r="1" spans="1:13" ht="15.75" x14ac:dyDescent="0.25">
      <c r="A1" s="12" t="s">
        <v>365</v>
      </c>
      <c r="B1" s="13"/>
      <c r="C1" s="13"/>
      <c r="D1" s="13"/>
      <c r="E1" s="13"/>
      <c r="F1" s="17"/>
      <c r="G1" s="12" t="s">
        <v>279</v>
      </c>
      <c r="H1" s="13"/>
      <c r="I1" s="500"/>
      <c r="J1" s="18"/>
      <c r="K1" s="18"/>
      <c r="L1" s="18"/>
    </row>
    <row r="2" spans="1:13" ht="15.75" x14ac:dyDescent="0.25">
      <c r="A2" s="12" t="s">
        <v>195</v>
      </c>
      <c r="B2" s="13"/>
      <c r="C2" s="13"/>
      <c r="D2" s="13"/>
      <c r="E2" s="13"/>
      <c r="F2" s="17"/>
      <c r="G2" s="12" t="s">
        <v>240</v>
      </c>
      <c r="H2" s="13"/>
      <c r="I2" s="18"/>
      <c r="J2" s="18"/>
      <c r="K2" s="18"/>
      <c r="L2" s="18"/>
    </row>
    <row r="3" spans="1:13" ht="15.75" x14ac:dyDescent="0.25">
      <c r="A3" s="120">
        <f>ESC!$B$4</f>
        <v>45992</v>
      </c>
      <c r="B3" s="13"/>
      <c r="C3" s="13"/>
      <c r="D3" s="13"/>
      <c r="E3" s="13"/>
      <c r="F3" s="17"/>
      <c r="G3" s="594" t="s">
        <v>402</v>
      </c>
      <c r="H3" s="612"/>
      <c r="I3" s="18"/>
      <c r="J3" s="18"/>
      <c r="K3" s="18"/>
      <c r="L3" s="18"/>
      <c r="M3" s="42"/>
    </row>
    <row r="4" spans="1:13" ht="15.75" x14ac:dyDescent="0.25">
      <c r="A4" s="614" t="s">
        <v>346</v>
      </c>
      <c r="B4" s="614"/>
      <c r="C4" s="614"/>
      <c r="D4" s="561">
        <f>ESC!$C$7</f>
        <v>2.3877000000000002</v>
      </c>
      <c r="E4" s="503"/>
      <c r="F4" s="17"/>
      <c r="G4" s="12" t="s">
        <v>112</v>
      </c>
      <c r="H4" s="27"/>
      <c r="I4" s="18"/>
      <c r="J4" s="18"/>
      <c r="K4" s="18"/>
      <c r="L4" s="18"/>
    </row>
    <row r="5" spans="1:13" ht="27.75" customHeight="1" x14ac:dyDescent="0.2">
      <c r="A5" s="614"/>
      <c r="B5" s="614"/>
      <c r="C5" s="614"/>
      <c r="D5" s="561"/>
      <c r="E5" s="503"/>
      <c r="F5" s="20"/>
      <c r="G5" s="644" t="s">
        <v>346</v>
      </c>
      <c r="H5" s="644"/>
      <c r="I5" s="18"/>
      <c r="J5" s="18"/>
      <c r="K5" s="18"/>
      <c r="L5" s="18"/>
    </row>
    <row r="6" spans="1:13" ht="15.75" x14ac:dyDescent="0.25">
      <c r="A6" s="12" t="s">
        <v>0</v>
      </c>
      <c r="B6" s="13"/>
      <c r="C6" s="13"/>
      <c r="D6" s="13"/>
      <c r="E6" s="13"/>
      <c r="F6" s="17"/>
      <c r="G6" s="644"/>
      <c r="H6" s="644"/>
      <c r="I6" s="18"/>
      <c r="J6" s="18"/>
      <c r="K6" s="18"/>
      <c r="L6" s="18"/>
    </row>
    <row r="7" spans="1:13" ht="15.75" x14ac:dyDescent="0.25">
      <c r="B7" s="2"/>
      <c r="C7" s="2"/>
      <c r="D7" s="2"/>
      <c r="E7" s="2"/>
      <c r="F7" s="2"/>
      <c r="G7" s="12" t="s">
        <v>0</v>
      </c>
      <c r="H7" s="11"/>
    </row>
    <row r="8" spans="1:13" ht="15.75" x14ac:dyDescent="0.25">
      <c r="A8" s="77" t="s">
        <v>366</v>
      </c>
      <c r="D8" s="28"/>
      <c r="E8" s="28"/>
      <c r="F8" s="28"/>
      <c r="G8" s="77" t="s">
        <v>366</v>
      </c>
      <c r="I8" s="28"/>
    </row>
    <row r="9" spans="1:13" s="413" customFormat="1" ht="15.75" x14ac:dyDescent="0.25">
      <c r="A9" s="77" t="s">
        <v>388</v>
      </c>
      <c r="B9" s="415"/>
      <c r="C9" s="416"/>
      <c r="D9" s="416">
        <f>(ROUND(H9*ESC!$C$10,2))</f>
        <v>534.35</v>
      </c>
      <c r="E9" s="416"/>
      <c r="F9" s="416"/>
      <c r="G9" s="77" t="s">
        <v>388</v>
      </c>
      <c r="H9" s="28">
        <v>494.76892500000002</v>
      </c>
      <c r="I9" s="28"/>
    </row>
    <row r="10" spans="1:13" s="413" customFormat="1" ht="15.75" x14ac:dyDescent="0.25">
      <c r="A10" s="77" t="s">
        <v>389</v>
      </c>
      <c r="B10" s="415"/>
      <c r="C10" s="416"/>
      <c r="D10" s="416">
        <f>(ROUND(H10*ESC!$C$10,2))</f>
        <v>654.89</v>
      </c>
      <c r="E10" s="416"/>
      <c r="F10" s="416"/>
      <c r="G10" s="77" t="s">
        <v>389</v>
      </c>
      <c r="H10" s="28">
        <v>606.375</v>
      </c>
      <c r="I10" s="28"/>
    </row>
    <row r="11" spans="1:13" ht="15.75" x14ac:dyDescent="0.25">
      <c r="A11" s="77"/>
      <c r="B11" s="28"/>
      <c r="C11" s="28"/>
      <c r="D11" s="28"/>
      <c r="E11" s="28"/>
      <c r="F11" s="1"/>
      <c r="G11" s="77"/>
      <c r="H11" s="129"/>
    </row>
    <row r="12" spans="1:13" ht="15.75" x14ac:dyDescent="0.25">
      <c r="A12" s="12" t="s">
        <v>220</v>
      </c>
      <c r="B12" s="121"/>
      <c r="C12" s="121"/>
      <c r="D12" s="121"/>
      <c r="E12" s="121"/>
      <c r="F12" s="1"/>
      <c r="G12" s="12" t="s">
        <v>220</v>
      </c>
      <c r="H12" s="121"/>
    </row>
    <row r="13" spans="1:13" ht="15.75" x14ac:dyDescent="0.25">
      <c r="A13" s="12" t="s">
        <v>221</v>
      </c>
      <c r="B13" s="12"/>
      <c r="C13" s="121"/>
      <c r="D13" s="121"/>
      <c r="E13" s="121"/>
      <c r="F13" s="1"/>
      <c r="G13" s="12" t="s">
        <v>221</v>
      </c>
      <c r="H13" s="12"/>
    </row>
    <row r="14" spans="1:13" s="414" customFormat="1" ht="15.75" customHeight="1" x14ac:dyDescent="0.25">
      <c r="A14" s="645" t="s">
        <v>390</v>
      </c>
      <c r="B14" s="592"/>
      <c r="C14" s="645"/>
      <c r="D14" s="645"/>
      <c r="E14" s="507"/>
      <c r="F14" s="1"/>
      <c r="G14" s="645" t="s">
        <v>390</v>
      </c>
      <c r="H14" s="645"/>
      <c r="I14" s="290"/>
      <c r="J14" s="290"/>
    </row>
    <row r="15" spans="1:13" s="414" customFormat="1" ht="15.75" x14ac:dyDescent="0.25">
      <c r="A15" s="592"/>
      <c r="B15" s="592"/>
      <c r="C15" s="645"/>
      <c r="D15" s="645"/>
      <c r="E15" s="507"/>
      <c r="F15" s="1"/>
      <c r="G15" s="645"/>
      <c r="H15" s="645"/>
      <c r="I15" s="290"/>
      <c r="J15" s="290"/>
    </row>
    <row r="16" spans="1:13" ht="16.5" thickBot="1" x14ac:dyDescent="0.3">
      <c r="A16" s="24"/>
      <c r="B16" s="28"/>
      <c r="C16" s="28"/>
      <c r="D16" s="28"/>
      <c r="E16" s="28"/>
      <c r="F16" s="1"/>
      <c r="G16" s="24"/>
      <c r="H16" s="28"/>
    </row>
    <row r="17" spans="1:14" ht="15.75" x14ac:dyDescent="0.25">
      <c r="A17" s="621" t="s">
        <v>19</v>
      </c>
      <c r="B17" s="622"/>
      <c r="C17" s="622"/>
      <c r="D17" s="623"/>
      <c r="E17" s="510"/>
      <c r="F17" s="17"/>
      <c r="G17" s="621" t="s">
        <v>241</v>
      </c>
      <c r="H17" s="623"/>
      <c r="I17" s="18"/>
      <c r="J17" s="18"/>
      <c r="K17" s="18"/>
      <c r="L17" s="18"/>
      <c r="M17" s="18"/>
    </row>
    <row r="18" spans="1:14" ht="15.75" customHeight="1" thickBot="1" x14ac:dyDescent="0.25">
      <c r="A18" s="610"/>
      <c r="B18" s="624"/>
      <c r="C18" s="624"/>
      <c r="D18" s="611"/>
      <c r="E18" s="510"/>
      <c r="G18" s="610"/>
      <c r="H18" s="611"/>
    </row>
    <row r="19" spans="1:14" x14ac:dyDescent="0.2">
      <c r="A19" s="386"/>
      <c r="B19" s="356" t="s">
        <v>86</v>
      </c>
      <c r="C19" s="357" t="s">
        <v>83</v>
      </c>
      <c r="D19" s="358" t="s">
        <v>84</v>
      </c>
      <c r="E19" s="511"/>
      <c r="G19" s="642"/>
      <c r="H19" s="242" t="s">
        <v>209</v>
      </c>
    </row>
    <row r="20" spans="1:14" ht="16.5" thickBot="1" x14ac:dyDescent="0.3">
      <c r="A20" s="387"/>
      <c r="B20" s="360" t="s">
        <v>20</v>
      </c>
      <c r="C20" s="361" t="s">
        <v>85</v>
      </c>
      <c r="D20" s="362" t="s">
        <v>85</v>
      </c>
      <c r="E20" s="512"/>
      <c r="F20" s="16"/>
      <c r="G20" s="643"/>
      <c r="H20" s="243" t="s">
        <v>20</v>
      </c>
    </row>
    <row r="21" spans="1:14" ht="15.75" x14ac:dyDescent="0.25">
      <c r="A21" s="232" t="s">
        <v>196</v>
      </c>
      <c r="B21" s="378">
        <f>(ROUND(H21*ESC!$C$10,2))</f>
        <v>534.35</v>
      </c>
      <c r="C21" s="379">
        <f>(ROUND(H21*ESC!$C$10,2))*1.5</f>
        <v>801.52500000000009</v>
      </c>
      <c r="D21" s="380">
        <f>(ROUND(H21*ESC!$C$10,2))*2</f>
        <v>1068.7</v>
      </c>
      <c r="E21" s="513"/>
      <c r="F21" s="1"/>
      <c r="G21" s="232" t="s">
        <v>196</v>
      </c>
      <c r="H21" s="240">
        <v>494.76892500000002</v>
      </c>
    </row>
    <row r="22" spans="1:14" ht="15.75" x14ac:dyDescent="0.25">
      <c r="A22" s="234" t="s">
        <v>197</v>
      </c>
      <c r="B22" s="388" t="str">
        <f t="shared" ref="B22:B23" si="0">H22</f>
        <v>HOURLY</v>
      </c>
      <c r="C22" s="389" t="str">
        <f>B22</f>
        <v>HOURLY</v>
      </c>
      <c r="D22" s="390" t="str">
        <f>B22</f>
        <v>HOURLY</v>
      </c>
      <c r="E22" s="514"/>
      <c r="F22" s="1"/>
      <c r="G22" s="234" t="s">
        <v>197</v>
      </c>
      <c r="H22" s="137" t="s">
        <v>391</v>
      </c>
    </row>
    <row r="23" spans="1:14" ht="15.75" x14ac:dyDescent="0.25">
      <c r="A23" s="234" t="s">
        <v>198</v>
      </c>
      <c r="B23" s="388" t="str">
        <f t="shared" si="0"/>
        <v>HOURLY</v>
      </c>
      <c r="C23" s="389" t="str">
        <f>B23</f>
        <v>HOURLY</v>
      </c>
      <c r="D23" s="390" t="str">
        <f>B23</f>
        <v>HOURLY</v>
      </c>
      <c r="E23" s="514"/>
      <c r="F23" s="1"/>
      <c r="G23" s="234" t="s">
        <v>198</v>
      </c>
      <c r="H23" s="137" t="s">
        <v>391</v>
      </c>
    </row>
    <row r="24" spans="1:14" ht="15.75" x14ac:dyDescent="0.25">
      <c r="A24" s="234" t="s">
        <v>199</v>
      </c>
      <c r="B24" s="222">
        <f>(ROUND(H24*ESC!$C$10,2))</f>
        <v>1241.29</v>
      </c>
      <c r="C24" s="391">
        <f>(ROUND(H24*ESC!$C$10,2))*1.5</f>
        <v>1861.9349999999999</v>
      </c>
      <c r="D24" s="392">
        <f>(ROUND(H24*ESC!$C$10,2))*2</f>
        <v>2482.58</v>
      </c>
      <c r="E24" s="513"/>
      <c r="F24" s="1"/>
      <c r="G24" s="234" t="s">
        <v>199</v>
      </c>
      <c r="H24" s="233">
        <v>1149.3452250000003</v>
      </c>
    </row>
    <row r="25" spans="1:14" ht="15.75" x14ac:dyDescent="0.25">
      <c r="A25" s="234" t="s">
        <v>200</v>
      </c>
      <c r="B25" s="222">
        <f>(ROUND(H25*ESC!$C$10,2))</f>
        <v>957.6</v>
      </c>
      <c r="C25" s="391">
        <f>(ROUND(H25*ESC!$C$10,2))*1.5</f>
        <v>1436.4</v>
      </c>
      <c r="D25" s="392">
        <f>(ROUND(H25*ESC!$C$10,2))*2</f>
        <v>1915.2</v>
      </c>
      <c r="E25" s="513"/>
      <c r="F25" s="1"/>
      <c r="G25" s="234" t="s">
        <v>200</v>
      </c>
      <c r="H25" s="233">
        <v>886.66357500000004</v>
      </c>
    </row>
    <row r="26" spans="1:14" ht="16.5" thickBot="1" x14ac:dyDescent="0.3">
      <c r="A26" s="235" t="s">
        <v>201</v>
      </c>
      <c r="B26" s="636" t="str">
        <f t="shared" ref="B26" si="1">$H$26</f>
        <v>HOURLY</v>
      </c>
      <c r="C26" s="637"/>
      <c r="D26" s="638"/>
      <c r="E26" s="515"/>
      <c r="F26" s="1"/>
      <c r="G26" s="235" t="s">
        <v>201</v>
      </c>
      <c r="H26" s="138" t="s">
        <v>391</v>
      </c>
    </row>
    <row r="27" spans="1:14" x14ac:dyDescent="0.2">
      <c r="A27" s="78"/>
      <c r="B27" s="14"/>
      <c r="C27" s="14"/>
      <c r="D27" s="14"/>
      <c r="E27" s="14"/>
      <c r="F27" s="19"/>
      <c r="G27" s="78"/>
      <c r="H27" s="88"/>
      <c r="I27" s="18"/>
      <c r="J27" s="18"/>
      <c r="K27" s="18"/>
      <c r="L27" s="18"/>
      <c r="M27" s="18"/>
      <c r="N27" s="18"/>
    </row>
    <row r="28" spans="1:14" ht="16.5" thickBot="1" x14ac:dyDescent="0.3">
      <c r="G28" s="12"/>
      <c r="H28" s="14"/>
    </row>
    <row r="29" spans="1:14" ht="16.5" thickBot="1" x14ac:dyDescent="0.3">
      <c r="A29" s="639" t="s">
        <v>347</v>
      </c>
      <c r="B29" s="640"/>
      <c r="C29" s="640"/>
      <c r="D29" s="641"/>
      <c r="E29" s="516"/>
      <c r="F29" s="3"/>
      <c r="G29" s="244" t="s">
        <v>347</v>
      </c>
      <c r="H29" s="245"/>
    </row>
    <row r="30" spans="1:14" x14ac:dyDescent="0.2">
      <c r="A30" s="147" t="s">
        <v>349</v>
      </c>
      <c r="B30" s="393"/>
      <c r="C30" s="370"/>
      <c r="D30" s="246" t="s">
        <v>15</v>
      </c>
      <c r="E30" s="517"/>
      <c r="F30" s="3"/>
      <c r="G30" s="147" t="s">
        <v>349</v>
      </c>
      <c r="H30" s="246" t="s">
        <v>15</v>
      </c>
    </row>
    <row r="31" spans="1:14" x14ac:dyDescent="0.2">
      <c r="A31" s="133" t="s">
        <v>350</v>
      </c>
      <c r="B31" s="6"/>
      <c r="C31" s="371"/>
      <c r="D31" s="152" t="s">
        <v>16</v>
      </c>
      <c r="E31" s="517"/>
      <c r="F31" s="3"/>
      <c r="G31" s="133" t="s">
        <v>350</v>
      </c>
      <c r="H31" s="152" t="s">
        <v>16</v>
      </c>
    </row>
    <row r="32" spans="1:14" ht="16.5" thickBot="1" x14ac:dyDescent="0.3">
      <c r="A32" s="142" t="s">
        <v>252</v>
      </c>
      <c r="B32" s="394"/>
      <c r="C32" s="373"/>
      <c r="D32" s="247" t="s">
        <v>15</v>
      </c>
      <c r="E32" s="517"/>
      <c r="G32" s="142" t="s">
        <v>252</v>
      </c>
      <c r="H32" s="247" t="s">
        <v>15</v>
      </c>
    </row>
    <row r="34" spans="1:8" ht="15.75" x14ac:dyDescent="0.25">
      <c r="A34" s="42" t="s">
        <v>225</v>
      </c>
      <c r="D34" s="89">
        <f>$D$9</f>
        <v>534.35</v>
      </c>
      <c r="E34" s="89"/>
      <c r="G34" s="42" t="s">
        <v>225</v>
      </c>
      <c r="H34" s="89">
        <f>$H$9</f>
        <v>494.76892500000002</v>
      </c>
    </row>
    <row r="37" spans="1:8" ht="15.75" x14ac:dyDescent="0.25">
      <c r="A37" s="12" t="s">
        <v>22</v>
      </c>
      <c r="B37" s="12"/>
      <c r="C37" s="11"/>
      <c r="D37" s="11"/>
      <c r="E37" s="11"/>
      <c r="G37" s="12" t="s">
        <v>22</v>
      </c>
      <c r="H37" s="12"/>
    </row>
    <row r="38" spans="1:8" x14ac:dyDescent="0.2">
      <c r="B38" s="3"/>
      <c r="H38" s="3"/>
    </row>
    <row r="39" spans="1:8" x14ac:dyDescent="0.2">
      <c r="A39" s="42" t="s">
        <v>231</v>
      </c>
      <c r="B39" s="3"/>
      <c r="G39" s="42" t="s">
        <v>231</v>
      </c>
      <c r="H39" s="3"/>
    </row>
    <row r="40" spans="1:8" x14ac:dyDescent="0.2">
      <c r="A40" s="42" t="s">
        <v>232</v>
      </c>
      <c r="F40" s="3"/>
      <c r="G40" s="42" t="s">
        <v>232</v>
      </c>
    </row>
    <row r="42" spans="1:8" x14ac:dyDescent="0.2">
      <c r="A42" s="508" t="s">
        <v>408</v>
      </c>
    </row>
    <row r="43" spans="1:8" x14ac:dyDescent="0.2">
      <c r="A43" s="509" t="s">
        <v>409</v>
      </c>
    </row>
    <row r="44" spans="1:8" x14ac:dyDescent="0.2">
      <c r="A44" s="509" t="s">
        <v>410</v>
      </c>
    </row>
    <row r="45" spans="1:8" x14ac:dyDescent="0.2">
      <c r="A45" s="509" t="s">
        <v>411</v>
      </c>
    </row>
    <row r="46" spans="1:8" x14ac:dyDescent="0.2">
      <c r="A46" s="509" t="s">
        <v>412</v>
      </c>
    </row>
    <row r="47" spans="1:8" x14ac:dyDescent="0.2">
      <c r="A47" s="509" t="s">
        <v>413</v>
      </c>
    </row>
    <row r="48" spans="1:8" x14ac:dyDescent="0.2">
      <c r="A48" s="509" t="s">
        <v>414</v>
      </c>
    </row>
    <row r="49" spans="1:1" x14ac:dyDescent="0.2">
      <c r="A49" s="509" t="s">
        <v>415</v>
      </c>
    </row>
    <row r="50" spans="1:1" x14ac:dyDescent="0.2">
      <c r="A50" s="509" t="s">
        <v>416</v>
      </c>
    </row>
  </sheetData>
  <mergeCells count="11">
    <mergeCell ref="B26:D26"/>
    <mergeCell ref="G3:H3"/>
    <mergeCell ref="A29:D29"/>
    <mergeCell ref="A17:D18"/>
    <mergeCell ref="G17:H18"/>
    <mergeCell ref="G19:G20"/>
    <mergeCell ref="A4:C5"/>
    <mergeCell ref="D4:D5"/>
    <mergeCell ref="G5:H6"/>
    <mergeCell ref="A14:D15"/>
    <mergeCell ref="G14:H15"/>
  </mergeCells>
  <phoneticPr fontId="21" type="noConversion"/>
  <printOptions horizontalCentered="1"/>
  <pageMargins left="0.75" right="0.75" top="1" bottom="1" header="0.5" footer="0.5"/>
  <pageSetup scale="7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499984740745262"/>
    <pageSetUpPr fitToPage="1"/>
  </sheetPr>
  <dimension ref="A1:M47"/>
  <sheetViews>
    <sheetView zoomScale="90" zoomScaleNormal="90" workbookViewId="0">
      <selection activeCell="A8" sqref="A8"/>
    </sheetView>
  </sheetViews>
  <sheetFormatPr defaultColWidth="8.88671875" defaultRowHeight="15" x14ac:dyDescent="0.2"/>
  <cols>
    <col min="1" max="6" width="13.77734375" style="77" customWidth="1"/>
    <col min="7" max="7" width="12.77734375" style="77" customWidth="1"/>
    <col min="8" max="10" width="12.77734375" style="77" hidden="1" customWidth="1"/>
    <col min="11" max="11" width="16.44140625" style="77" hidden="1" customWidth="1"/>
    <col min="12" max="12" width="15" style="77" hidden="1" customWidth="1"/>
    <col min="13" max="13" width="8.88671875" style="77" customWidth="1"/>
    <col min="14" max="16384" width="8.88671875" style="77"/>
  </cols>
  <sheetData>
    <row r="1" spans="1:13" ht="15.75" x14ac:dyDescent="0.25">
      <c r="A1" s="560" t="s">
        <v>365</v>
      </c>
      <c r="B1" s="560"/>
      <c r="C1" s="560"/>
      <c r="D1" s="560"/>
      <c r="E1" s="560"/>
      <c r="F1" s="502"/>
      <c r="G1" s="79"/>
      <c r="H1" s="560" t="s">
        <v>279</v>
      </c>
      <c r="I1" s="560"/>
      <c r="J1" s="560"/>
      <c r="K1" s="560"/>
      <c r="L1" s="560"/>
      <c r="M1" s="501"/>
    </row>
    <row r="2" spans="1:13" ht="15.75" x14ac:dyDescent="0.25">
      <c r="A2" s="560" t="s">
        <v>208</v>
      </c>
      <c r="B2" s="560"/>
      <c r="C2" s="560"/>
      <c r="D2" s="560"/>
      <c r="E2" s="560"/>
      <c r="F2" s="502"/>
      <c r="G2" s="79"/>
      <c r="H2" s="560" t="s">
        <v>243</v>
      </c>
      <c r="I2" s="560"/>
      <c r="J2" s="560"/>
      <c r="K2" s="560"/>
      <c r="L2" s="560"/>
    </row>
    <row r="3" spans="1:13" ht="15.75" x14ac:dyDescent="0.25">
      <c r="A3" s="593">
        <f>ESC!$B$4</f>
        <v>45992</v>
      </c>
      <c r="B3" s="593"/>
      <c r="C3" s="593"/>
      <c r="D3" s="593"/>
      <c r="E3" s="593"/>
      <c r="F3" s="505"/>
      <c r="G3" s="80"/>
      <c r="H3" s="395" t="s">
        <v>402</v>
      </c>
      <c r="I3" s="139"/>
      <c r="J3" s="131"/>
      <c r="K3" s="131"/>
      <c r="L3" s="131"/>
    </row>
    <row r="4" spans="1:13" ht="15.75" x14ac:dyDescent="0.25">
      <c r="A4" s="614" t="s">
        <v>346</v>
      </c>
      <c r="B4" s="614"/>
      <c r="C4" s="614"/>
      <c r="D4" s="614"/>
      <c r="E4" s="561">
        <f>ESC!$C$7</f>
        <v>2.3877000000000002</v>
      </c>
      <c r="F4" s="503"/>
      <c r="G4" s="79"/>
      <c r="H4" s="560" t="s">
        <v>112</v>
      </c>
      <c r="I4" s="560"/>
      <c r="J4" s="560"/>
      <c r="K4" s="560"/>
      <c r="L4" s="560"/>
    </row>
    <row r="5" spans="1:13" ht="15.75" x14ac:dyDescent="0.2">
      <c r="A5" s="614"/>
      <c r="B5" s="614"/>
      <c r="C5" s="614"/>
      <c r="D5" s="614"/>
      <c r="E5" s="561"/>
      <c r="F5" s="503"/>
      <c r="G5" s="78"/>
      <c r="H5" s="432" t="s">
        <v>346</v>
      </c>
      <c r="I5" s="153"/>
      <c r="J5" s="128"/>
      <c r="K5" s="128"/>
      <c r="L5" s="128"/>
    </row>
    <row r="6" spans="1:13" ht="15.75" x14ac:dyDescent="0.2">
      <c r="B6" s="396"/>
      <c r="C6" s="396"/>
      <c r="D6" s="396"/>
      <c r="E6" s="396"/>
      <c r="F6" s="396"/>
      <c r="G6" s="78"/>
    </row>
    <row r="7" spans="1:13" ht="15.75" x14ac:dyDescent="0.25">
      <c r="A7" s="132" t="s">
        <v>18</v>
      </c>
      <c r="B7" s="399"/>
      <c r="C7" s="399"/>
      <c r="D7" s="399"/>
      <c r="E7" s="129">
        <f>(ROUND(L7*ESC!$C$10,2))</f>
        <v>534.35</v>
      </c>
      <c r="F7" s="129"/>
      <c r="H7" s="132" t="s">
        <v>18</v>
      </c>
      <c r="I7" s="248"/>
      <c r="J7" s="132"/>
      <c r="K7" s="128"/>
      <c r="L7" s="129">
        <v>494.76892500000002</v>
      </c>
    </row>
    <row r="8" spans="1:13" ht="15.75" x14ac:dyDescent="0.2">
      <c r="B8" s="396"/>
      <c r="C8" s="396"/>
      <c r="D8" s="396"/>
      <c r="E8" s="396"/>
      <c r="F8" s="396"/>
      <c r="G8" s="78"/>
    </row>
    <row r="9" spans="1:13" ht="15.75" customHeight="1" x14ac:dyDescent="0.25">
      <c r="A9" s="592" t="s">
        <v>220</v>
      </c>
      <c r="B9" s="592"/>
      <c r="C9" s="592"/>
      <c r="D9" s="592"/>
      <c r="E9" s="592"/>
      <c r="F9" s="504"/>
      <c r="H9" s="592" t="s">
        <v>220</v>
      </c>
      <c r="I9" s="592"/>
      <c r="J9" s="592"/>
      <c r="K9" s="592"/>
      <c r="L9" s="592"/>
    </row>
    <row r="10" spans="1:13" ht="15.75" x14ac:dyDescent="0.25">
      <c r="A10" s="592" t="s">
        <v>221</v>
      </c>
      <c r="B10" s="592"/>
      <c r="C10" s="592"/>
      <c r="D10" s="592"/>
      <c r="E10" s="592"/>
      <c r="F10" s="504"/>
      <c r="H10" s="592" t="s">
        <v>221</v>
      </c>
      <c r="I10" s="592"/>
      <c r="J10" s="592"/>
      <c r="K10" s="592"/>
      <c r="L10" s="592"/>
    </row>
    <row r="11" spans="1:13" ht="15.75" thickBot="1" x14ac:dyDescent="0.25">
      <c r="B11" s="81"/>
      <c r="G11" s="81"/>
      <c r="I11" s="81"/>
    </row>
    <row r="12" spans="1:13" ht="15.75" x14ac:dyDescent="0.25">
      <c r="A12" s="646" t="s">
        <v>19</v>
      </c>
      <c r="B12" s="647"/>
      <c r="C12" s="647"/>
      <c r="D12" s="647"/>
      <c r="E12" s="648"/>
      <c r="F12" s="518"/>
      <c r="G12" s="82"/>
      <c r="H12" s="646" t="s">
        <v>19</v>
      </c>
      <c r="I12" s="647"/>
      <c r="J12" s="647"/>
      <c r="K12" s="647"/>
      <c r="L12" s="648"/>
    </row>
    <row r="13" spans="1:13" ht="16.5" thickBot="1" x14ac:dyDescent="0.3">
      <c r="A13" s="649"/>
      <c r="B13" s="650"/>
      <c r="C13" s="650"/>
      <c r="D13" s="650"/>
      <c r="E13" s="651"/>
      <c r="F13" s="518"/>
      <c r="G13" s="82"/>
      <c r="H13" s="649"/>
      <c r="I13" s="650"/>
      <c r="J13" s="650"/>
      <c r="K13" s="650"/>
      <c r="L13" s="651"/>
    </row>
    <row r="14" spans="1:13" ht="15.75" x14ac:dyDescent="0.25">
      <c r="A14" s="143" t="s">
        <v>202</v>
      </c>
      <c r="B14" s="397"/>
      <c r="C14" s="397"/>
      <c r="D14" s="397"/>
      <c r="E14" s="398"/>
      <c r="F14" s="519"/>
      <c r="G14" s="78"/>
      <c r="H14" s="127" t="s">
        <v>202</v>
      </c>
      <c r="I14" s="83"/>
      <c r="J14" s="83"/>
      <c r="K14" s="83"/>
      <c r="L14" s="84"/>
    </row>
    <row r="15" spans="1:13" x14ac:dyDescent="0.2">
      <c r="A15" s="140"/>
      <c r="B15" s="420"/>
      <c r="C15" s="420"/>
      <c r="D15" s="420"/>
      <c r="E15" s="249"/>
      <c r="F15" s="420"/>
      <c r="H15" s="140"/>
      <c r="L15" s="249"/>
    </row>
    <row r="16" spans="1:13" x14ac:dyDescent="0.2">
      <c r="A16" s="126" t="s">
        <v>245</v>
      </c>
      <c r="B16" s="420"/>
      <c r="C16" s="420"/>
      <c r="D16" s="420"/>
      <c r="E16" s="249"/>
      <c r="F16" s="420"/>
      <c r="H16" s="126" t="s">
        <v>245</v>
      </c>
      <c r="L16" s="249"/>
    </row>
    <row r="17" spans="1:12" x14ac:dyDescent="0.2">
      <c r="A17" s="126" t="s">
        <v>246</v>
      </c>
      <c r="B17" s="420"/>
      <c r="C17" s="420"/>
      <c r="D17" s="420"/>
      <c r="E17" s="249"/>
      <c r="F17" s="420"/>
      <c r="H17" s="126" t="s">
        <v>246</v>
      </c>
      <c r="L17" s="249"/>
    </row>
    <row r="18" spans="1:12" x14ac:dyDescent="0.2">
      <c r="A18" s="126" t="s">
        <v>406</v>
      </c>
      <c r="B18" s="420"/>
      <c r="C18" s="420"/>
      <c r="D18" s="420"/>
      <c r="E18" s="249"/>
      <c r="F18" s="420"/>
      <c r="H18" s="126" t="s">
        <v>248</v>
      </c>
      <c r="L18" s="249"/>
    </row>
    <row r="19" spans="1:12" x14ac:dyDescent="0.2">
      <c r="A19" s="126" t="s">
        <v>247</v>
      </c>
      <c r="B19" s="420"/>
      <c r="C19" s="420"/>
      <c r="D19" s="420"/>
      <c r="E19" s="249"/>
      <c r="F19" s="420"/>
      <c r="H19" s="126" t="s">
        <v>247</v>
      </c>
      <c r="L19" s="249"/>
    </row>
    <row r="20" spans="1:12" x14ac:dyDescent="0.2">
      <c r="A20" s="140"/>
      <c r="B20" s="420"/>
      <c r="C20" s="420"/>
      <c r="D20" s="420"/>
      <c r="E20" s="249"/>
      <c r="F20" s="420"/>
      <c r="H20" s="140"/>
      <c r="L20" s="249"/>
    </row>
    <row r="21" spans="1:12" x14ac:dyDescent="0.2">
      <c r="A21" s="250"/>
      <c r="B21" s="251" t="s">
        <v>203</v>
      </c>
      <c r="C21" s="251" t="s">
        <v>204</v>
      </c>
      <c r="D21" s="251" t="s">
        <v>205</v>
      </c>
      <c r="E21" s="252" t="s">
        <v>206</v>
      </c>
      <c r="F21" s="520"/>
      <c r="G21" s="78"/>
      <c r="H21" s="250"/>
      <c r="I21" s="251" t="s">
        <v>203</v>
      </c>
      <c r="J21" s="251" t="s">
        <v>204</v>
      </c>
      <c r="K21" s="251" t="s">
        <v>205</v>
      </c>
      <c r="L21" s="252" t="s">
        <v>206</v>
      </c>
    </row>
    <row r="22" spans="1:12" ht="15.75" x14ac:dyDescent="0.25">
      <c r="A22" s="253" t="s">
        <v>203</v>
      </c>
      <c r="B22" s="254">
        <f>(ROUND(I22*ESC!$C$10,2))</f>
        <v>925.03</v>
      </c>
      <c r="C22" s="254">
        <f>(ROUND(J22*ESC!$C$10,2))</f>
        <v>1109.07</v>
      </c>
      <c r="D22" s="254">
        <f>(ROUND(K22*ESC!$C$10,2))</f>
        <v>1577.64</v>
      </c>
      <c r="E22" s="233">
        <f>(ROUND(L22*ESC!$C$10,2))</f>
        <v>2805.35</v>
      </c>
      <c r="F22" s="422"/>
      <c r="H22" s="253" t="s">
        <v>203</v>
      </c>
      <c r="I22" s="254">
        <v>856.51020000000005</v>
      </c>
      <c r="J22" s="254">
        <v>1026.9126000000001</v>
      </c>
      <c r="K22" s="254">
        <v>1460.7794250000002</v>
      </c>
      <c r="L22" s="233">
        <v>2597.5451250000006</v>
      </c>
    </row>
    <row r="23" spans="1:12" ht="15.75" x14ac:dyDescent="0.25">
      <c r="A23" s="253" t="s">
        <v>204</v>
      </c>
      <c r="B23" s="254">
        <f>(ROUND(I23*ESC!$C$10,2))</f>
        <v>1109.07</v>
      </c>
      <c r="C23" s="254">
        <f>(ROUND(J23*ESC!$C$10,2))</f>
        <v>925.03</v>
      </c>
      <c r="D23" s="254">
        <f>(ROUND(K23*ESC!$C$10,2))</f>
        <v>1469.47</v>
      </c>
      <c r="E23" s="233">
        <f>(ROUND(L23*ESC!$C$10,2))</f>
        <v>2410.2399999999998</v>
      </c>
      <c r="F23" s="422"/>
      <c r="H23" s="253" t="s">
        <v>204</v>
      </c>
      <c r="I23" s="254">
        <v>1026.9126000000001</v>
      </c>
      <c r="J23" s="254">
        <v>856.51020000000005</v>
      </c>
      <c r="K23" s="254">
        <v>1360.6173000000001</v>
      </c>
      <c r="L23" s="233">
        <v>2231.70255</v>
      </c>
    </row>
    <row r="24" spans="1:12" ht="15.75" x14ac:dyDescent="0.25">
      <c r="A24" s="253" t="s">
        <v>205</v>
      </c>
      <c r="B24" s="431" t="str">
        <f>I24</f>
        <v>HOURLY</v>
      </c>
      <c r="C24" s="431" t="str">
        <f>J24</f>
        <v>HOURLY</v>
      </c>
      <c r="D24" s="431" t="str">
        <f>K24</f>
        <v>HOURLY</v>
      </c>
      <c r="E24" s="400"/>
      <c r="F24" s="522"/>
      <c r="H24" s="253" t="s">
        <v>205</v>
      </c>
      <c r="I24" s="431" t="s">
        <v>391</v>
      </c>
      <c r="J24" s="431" t="s">
        <v>391</v>
      </c>
      <c r="K24" s="431" t="s">
        <v>391</v>
      </c>
      <c r="L24" s="400"/>
    </row>
    <row r="25" spans="1:12" ht="16.5" thickBot="1" x14ac:dyDescent="0.3">
      <c r="A25" s="255" t="s">
        <v>206</v>
      </c>
      <c r="B25" s="256">
        <f>(ROUND(I25*ESC!$C$10,2))</f>
        <v>2805.35</v>
      </c>
      <c r="C25" s="256">
        <f>(ROUND(J25*ESC!$C$10,2))</f>
        <v>2410.2399999999998</v>
      </c>
      <c r="D25" s="401"/>
      <c r="E25" s="423" t="s">
        <v>391</v>
      </c>
      <c r="F25" s="521"/>
      <c r="H25" s="255" t="s">
        <v>206</v>
      </c>
      <c r="I25" s="256">
        <v>2597.5451250000006</v>
      </c>
      <c r="J25" s="256">
        <v>2231.70255</v>
      </c>
      <c r="K25" s="401"/>
      <c r="L25" s="423" t="s">
        <v>391</v>
      </c>
    </row>
    <row r="26" spans="1:12" ht="15.75" thickBot="1" x14ac:dyDescent="0.25">
      <c r="A26" s="140"/>
      <c r="B26" s="421"/>
      <c r="C26" s="420"/>
      <c r="D26" s="420"/>
      <c r="E26" s="249"/>
      <c r="G26" s="85"/>
      <c r="I26" s="85"/>
    </row>
    <row r="27" spans="1:12" ht="15.75" x14ac:dyDescent="0.25">
      <c r="A27" s="143" t="s">
        <v>207</v>
      </c>
      <c r="B27" s="397"/>
      <c r="C27" s="397"/>
      <c r="D27" s="397"/>
      <c r="E27" s="398"/>
      <c r="F27" s="519"/>
      <c r="G27" s="85"/>
      <c r="H27" s="143" t="s">
        <v>207</v>
      </c>
      <c r="I27" s="189"/>
      <c r="J27" s="188"/>
      <c r="K27" s="188"/>
      <c r="L27" s="187"/>
    </row>
    <row r="28" spans="1:12" ht="16.5" thickBot="1" x14ac:dyDescent="0.3">
      <c r="A28" s="424" t="s">
        <v>392</v>
      </c>
      <c r="B28" s="425"/>
      <c r="C28" s="426"/>
      <c r="D28" s="426"/>
      <c r="E28" s="427" t="str">
        <f>L28</f>
        <v>HOURLY</v>
      </c>
      <c r="F28" s="521"/>
      <c r="H28" s="424" t="s">
        <v>392</v>
      </c>
      <c r="I28" s="425"/>
      <c r="J28" s="426"/>
      <c r="K28" s="426"/>
      <c r="L28" s="427" t="s">
        <v>391</v>
      </c>
    </row>
    <row r="29" spans="1:12" ht="15.75" x14ac:dyDescent="0.25">
      <c r="A29" s="420"/>
      <c r="B29" s="421"/>
      <c r="C29" s="420"/>
      <c r="D29" s="420"/>
      <c r="E29" s="422"/>
      <c r="F29" s="422"/>
      <c r="H29" s="417"/>
      <c r="I29" s="418"/>
      <c r="J29" s="417"/>
      <c r="K29" s="417"/>
      <c r="L29" s="419"/>
    </row>
    <row r="30" spans="1:12" x14ac:dyDescent="0.2">
      <c r="B30" s="257"/>
      <c r="I30" s="257"/>
    </row>
    <row r="31" spans="1:12" ht="15.75" x14ac:dyDescent="0.25">
      <c r="A31" s="42" t="s">
        <v>225</v>
      </c>
      <c r="B31" s="42"/>
      <c r="C31" s="42"/>
      <c r="E31" s="258">
        <f>$E$7</f>
        <v>534.35</v>
      </c>
      <c r="F31" s="258"/>
      <c r="H31" s="42" t="s">
        <v>225</v>
      </c>
      <c r="I31" s="42"/>
      <c r="J31" s="42"/>
      <c r="K31" s="42"/>
      <c r="L31" s="258">
        <f>$L$7</f>
        <v>494.76892500000002</v>
      </c>
    </row>
    <row r="32" spans="1:12" x14ac:dyDescent="0.2">
      <c r="H32" s="77" t="s">
        <v>244</v>
      </c>
    </row>
    <row r="34" spans="1:12" ht="15.75" x14ac:dyDescent="0.25">
      <c r="A34" s="132" t="s">
        <v>22</v>
      </c>
      <c r="B34" s="132"/>
      <c r="C34" s="128"/>
      <c r="D34" s="128"/>
      <c r="E34" s="128"/>
      <c r="F34" s="128"/>
      <c r="H34" s="132" t="s">
        <v>22</v>
      </c>
      <c r="I34" s="132"/>
      <c r="J34" s="128"/>
      <c r="K34" s="128"/>
      <c r="L34" s="128"/>
    </row>
    <row r="35" spans="1:12" x14ac:dyDescent="0.2">
      <c r="B35" s="86"/>
      <c r="I35" s="86"/>
    </row>
    <row r="36" spans="1:12" x14ac:dyDescent="0.2">
      <c r="A36" s="42" t="s">
        <v>231</v>
      </c>
      <c r="B36" s="86"/>
      <c r="H36" s="42" t="s">
        <v>231</v>
      </c>
      <c r="I36" s="86"/>
    </row>
    <row r="37" spans="1:12" x14ac:dyDescent="0.2">
      <c r="A37" s="42" t="s">
        <v>232</v>
      </c>
      <c r="H37" s="42" t="s">
        <v>232</v>
      </c>
    </row>
    <row r="39" spans="1:12" x14ac:dyDescent="0.2">
      <c r="A39" s="508" t="s">
        <v>408</v>
      </c>
    </row>
    <row r="40" spans="1:12" x14ac:dyDescent="0.2">
      <c r="A40" s="509" t="s">
        <v>409</v>
      </c>
    </row>
    <row r="41" spans="1:12" x14ac:dyDescent="0.2">
      <c r="A41" s="509" t="s">
        <v>410</v>
      </c>
    </row>
    <row r="42" spans="1:12" x14ac:dyDescent="0.2">
      <c r="A42" s="509" t="s">
        <v>411</v>
      </c>
    </row>
    <row r="43" spans="1:12" x14ac:dyDescent="0.2">
      <c r="A43" s="509" t="s">
        <v>412</v>
      </c>
    </row>
    <row r="44" spans="1:12" x14ac:dyDescent="0.2">
      <c r="A44" s="509" t="s">
        <v>413</v>
      </c>
    </row>
    <row r="45" spans="1:12" x14ac:dyDescent="0.2">
      <c r="A45" s="509" t="s">
        <v>414</v>
      </c>
    </row>
    <row r="46" spans="1:12" x14ac:dyDescent="0.2">
      <c r="A46" s="509" t="s">
        <v>415</v>
      </c>
    </row>
    <row r="47" spans="1:12" x14ac:dyDescent="0.2">
      <c r="A47" s="509" t="s">
        <v>416</v>
      </c>
    </row>
  </sheetData>
  <mergeCells count="14">
    <mergeCell ref="H12:L13"/>
    <mergeCell ref="A12:E13"/>
    <mergeCell ref="H4:L4"/>
    <mergeCell ref="A1:E1"/>
    <mergeCell ref="A2:E2"/>
    <mergeCell ref="A3:E3"/>
    <mergeCell ref="H1:L1"/>
    <mergeCell ref="H2:L2"/>
    <mergeCell ref="A4:D5"/>
    <mergeCell ref="E4:E5"/>
    <mergeCell ref="A9:E9"/>
    <mergeCell ref="A10:E10"/>
    <mergeCell ref="H9:L9"/>
    <mergeCell ref="H10:L10"/>
  </mergeCells>
  <printOptions horizontalCentered="1"/>
  <pageMargins left="0.75" right="0.75" top="1" bottom="1" header="0.5" footer="0.5"/>
  <pageSetup scale="78" orientation="portrait" r:id="rId1"/>
  <headerFooter alignWithMargins="0"/>
  <ignoredErrors>
    <ignoredError sqref="B24:C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G52"/>
  <sheetViews>
    <sheetView zoomScale="75" zoomScaleNormal="75" workbookViewId="0">
      <selection activeCell="B20" sqref="B20"/>
    </sheetView>
  </sheetViews>
  <sheetFormatPr defaultRowHeight="15" x14ac:dyDescent="0.2"/>
  <cols>
    <col min="1" max="1" width="27.77734375" customWidth="1"/>
    <col min="2" max="2" width="42" customWidth="1"/>
    <col min="3" max="3" width="13.77734375" customWidth="1"/>
  </cols>
  <sheetData>
    <row r="1" spans="1:7" ht="15.75" x14ac:dyDescent="0.2">
      <c r="B1" s="113" t="s">
        <v>364</v>
      </c>
    </row>
    <row r="2" spans="1:7" ht="15.75" x14ac:dyDescent="0.25">
      <c r="B2" s="22" t="s">
        <v>25</v>
      </c>
    </row>
    <row r="3" spans="1:7" ht="15.75" x14ac:dyDescent="0.25">
      <c r="B3" s="22" t="s">
        <v>26</v>
      </c>
    </row>
    <row r="4" spans="1:7" ht="15.75" x14ac:dyDescent="0.25">
      <c r="B4" s="428">
        <v>45992</v>
      </c>
    </row>
    <row r="7" spans="1:7" ht="15.75" customHeight="1" x14ac:dyDescent="0.2">
      <c r="A7" s="528" t="s">
        <v>378</v>
      </c>
      <c r="B7" s="528"/>
      <c r="C7" s="529">
        <v>2.3877000000000002</v>
      </c>
      <c r="D7" s="408" t="s">
        <v>422</v>
      </c>
    </row>
    <row r="8" spans="1:7" ht="15.75" customHeight="1" x14ac:dyDescent="0.2">
      <c r="A8" s="528"/>
      <c r="B8" s="528"/>
      <c r="C8" s="529"/>
      <c r="D8" s="408"/>
    </row>
    <row r="9" spans="1:7" x14ac:dyDescent="0.2">
      <c r="D9" s="409"/>
    </row>
    <row r="10" spans="1:7" ht="15.75" x14ac:dyDescent="0.25">
      <c r="A10" s="407">
        <f>ESC!$B$4</f>
        <v>45992</v>
      </c>
      <c r="B10" t="s">
        <v>60</v>
      </c>
      <c r="C10" s="429">
        <v>1.08</v>
      </c>
      <c r="D10" s="412" t="s">
        <v>420</v>
      </c>
      <c r="E10" s="38"/>
      <c r="F10" s="38"/>
    </row>
    <row r="11" spans="1:7" ht="15.75" x14ac:dyDescent="0.25">
      <c r="A11" s="407">
        <f>ESC!$B$4</f>
        <v>45992</v>
      </c>
      <c r="B11" t="s">
        <v>61</v>
      </c>
      <c r="C11" s="429">
        <v>1.1599999999999999</v>
      </c>
      <c r="D11" s="412" t="s">
        <v>421</v>
      </c>
      <c r="E11" s="38"/>
      <c r="F11" s="38"/>
    </row>
    <row r="12" spans="1:7" x14ac:dyDescent="0.2">
      <c r="B12" s="94"/>
      <c r="C12" s="406"/>
    </row>
    <row r="14" spans="1:7" s="55" customFormat="1" ht="15.75" x14ac:dyDescent="0.25">
      <c r="A14" s="24"/>
      <c r="B14" s="42" t="s">
        <v>381</v>
      </c>
      <c r="C14" s="411">
        <v>1.333</v>
      </c>
      <c r="D14" s="42" t="s">
        <v>382</v>
      </c>
      <c r="E14" s="42"/>
    </row>
    <row r="15" spans="1:7" x14ac:dyDescent="0.2">
      <c r="C15" s="72"/>
      <c r="D15" s="116"/>
      <c r="F15" s="115"/>
      <c r="G15" s="114"/>
    </row>
    <row r="16" spans="1:7" ht="15.75" x14ac:dyDescent="0.25">
      <c r="D16" s="116"/>
      <c r="E16" s="113"/>
      <c r="G16" s="403"/>
    </row>
    <row r="17" spans="1:7" ht="15.75" x14ac:dyDescent="0.25">
      <c r="A17" s="53"/>
      <c r="B17" s="54"/>
      <c r="C17" s="54"/>
      <c r="D17" s="117"/>
      <c r="E17" s="113"/>
      <c r="F17" s="24"/>
      <c r="G17" s="24"/>
    </row>
    <row r="18" spans="1:7" ht="15.75" x14ac:dyDescent="0.25">
      <c r="A18" s="55"/>
      <c r="B18" s="56"/>
      <c r="C18" s="57"/>
      <c r="D18" s="117"/>
      <c r="E18" s="404"/>
      <c r="F18" s="402"/>
      <c r="G18" s="405"/>
    </row>
    <row r="19" spans="1:7" ht="15.75" x14ac:dyDescent="0.25">
      <c r="A19" s="58"/>
      <c r="B19" s="55"/>
      <c r="C19" s="59"/>
      <c r="D19" s="117"/>
      <c r="E19" s="116"/>
      <c r="F19" s="118"/>
      <c r="G19" s="119"/>
    </row>
    <row r="20" spans="1:7" x14ac:dyDescent="0.2">
      <c r="A20" s="60"/>
      <c r="B20" s="55"/>
      <c r="C20" s="61"/>
      <c r="D20" s="117"/>
      <c r="E20" s="116"/>
      <c r="F20" s="118"/>
      <c r="G20" s="42"/>
    </row>
    <row r="21" spans="1:7" x14ac:dyDescent="0.2">
      <c r="A21" s="55"/>
      <c r="B21" s="55"/>
      <c r="C21" s="55"/>
      <c r="D21" s="117"/>
      <c r="E21" s="116"/>
      <c r="F21" s="118"/>
      <c r="G21" s="42"/>
    </row>
    <row r="22" spans="1:7" ht="15.75" x14ac:dyDescent="0.25">
      <c r="B22" s="23"/>
      <c r="D22" s="117"/>
      <c r="E22" s="116"/>
      <c r="F22" s="118"/>
      <c r="G22" s="42"/>
    </row>
    <row r="23" spans="1:7" ht="15.75" x14ac:dyDescent="0.25">
      <c r="A23" s="12"/>
      <c r="B23" s="21"/>
      <c r="D23" s="117"/>
      <c r="E23" s="116"/>
      <c r="F23" s="118"/>
      <c r="G23" s="42"/>
    </row>
    <row r="24" spans="1:7" x14ac:dyDescent="0.2">
      <c r="D24" s="117"/>
      <c r="E24" s="116"/>
      <c r="F24" s="118"/>
      <c r="G24" s="42"/>
    </row>
    <row r="25" spans="1:7" ht="15.75" x14ac:dyDescent="0.25">
      <c r="A25" s="12"/>
      <c r="B25" s="11"/>
      <c r="C25" s="11"/>
      <c r="D25" s="117"/>
      <c r="E25" s="116"/>
      <c r="F25" s="118"/>
      <c r="G25" s="42"/>
    </row>
    <row r="26" spans="1:7" x14ac:dyDescent="0.2">
      <c r="D26" s="117"/>
      <c r="E26" s="116"/>
      <c r="F26" s="118"/>
      <c r="G26" s="42"/>
    </row>
    <row r="27" spans="1:7" ht="15.75" x14ac:dyDescent="0.25">
      <c r="B27" s="24"/>
      <c r="C27" s="44"/>
      <c r="E27" s="116"/>
      <c r="F27" s="118"/>
      <c r="G27" s="42"/>
    </row>
    <row r="28" spans="1:7" ht="15.75" x14ac:dyDescent="0.25">
      <c r="B28" s="24"/>
      <c r="C28" s="43"/>
      <c r="E28" s="116"/>
      <c r="F28" s="118"/>
      <c r="G28" s="42"/>
    </row>
    <row r="29" spans="1:7" ht="15.75" x14ac:dyDescent="0.25">
      <c r="B29" s="24"/>
      <c r="C29" s="43"/>
    </row>
    <row r="30" spans="1:7" ht="15.75" x14ac:dyDescent="0.25">
      <c r="B30" s="24"/>
      <c r="C30" s="43"/>
    </row>
    <row r="32" spans="1:7" x14ac:dyDescent="0.2">
      <c r="A32" s="18"/>
      <c r="C32" s="63"/>
    </row>
    <row r="33" spans="1:3" ht="15.75" x14ac:dyDescent="0.25">
      <c r="A33" s="18"/>
      <c r="B33" s="64"/>
      <c r="C33" s="41"/>
    </row>
    <row r="37" spans="1:3" ht="15.75" x14ac:dyDescent="0.25">
      <c r="B37" s="64"/>
      <c r="C37" s="40"/>
    </row>
    <row r="38" spans="1:3" ht="15.75" x14ac:dyDescent="0.25">
      <c r="A38" s="18"/>
      <c r="B38" s="64"/>
      <c r="C38" s="41"/>
    </row>
    <row r="40" spans="1:3" ht="15.75" x14ac:dyDescent="0.25">
      <c r="A40" s="24"/>
      <c r="B40" s="65"/>
      <c r="C40" s="66"/>
    </row>
    <row r="41" spans="1:3" x14ac:dyDescent="0.2">
      <c r="B41" s="67"/>
      <c r="C41" s="68"/>
    </row>
    <row r="42" spans="1:3" ht="15.75" x14ac:dyDescent="0.25">
      <c r="B42" s="69"/>
      <c r="C42" s="70"/>
    </row>
    <row r="43" spans="1:3" ht="15.75" x14ac:dyDescent="0.25">
      <c r="A43" s="24"/>
      <c r="B43" s="65"/>
      <c r="C43" s="66"/>
    </row>
    <row r="44" spans="1:3" x14ac:dyDescent="0.2">
      <c r="B44" s="67"/>
      <c r="C44" s="68"/>
    </row>
    <row r="45" spans="1:3" ht="15.75" x14ac:dyDescent="0.25">
      <c r="B45" s="69"/>
      <c r="C45" s="70"/>
    </row>
    <row r="46" spans="1:3" x14ac:dyDescent="0.2">
      <c r="C46" s="71"/>
    </row>
    <row r="47" spans="1:3" x14ac:dyDescent="0.2">
      <c r="C47" s="71"/>
    </row>
    <row r="48" spans="1:3" x14ac:dyDescent="0.2">
      <c r="C48" s="68"/>
    </row>
    <row r="49" spans="1:3" ht="15.75" x14ac:dyDescent="0.25">
      <c r="A49" s="24"/>
      <c r="B49" s="67"/>
      <c r="C49" s="66"/>
    </row>
    <row r="52" spans="1:3" x14ac:dyDescent="0.2">
      <c r="A52" s="25"/>
    </row>
  </sheetData>
  <mergeCells count="2">
    <mergeCell ref="A7:B8"/>
    <mergeCell ref="C7:C8"/>
  </mergeCells>
  <phoneticPr fontId="21" type="noConversion"/>
  <pageMargins left="0.4" right="0.25" top="0.52" bottom="0.72" header="0.25" footer="0.33"/>
  <pageSetup scale="85"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499984740745262"/>
  </sheetPr>
  <dimension ref="A1:E72"/>
  <sheetViews>
    <sheetView zoomScaleNormal="100" workbookViewId="0">
      <selection activeCell="B16" sqref="B16"/>
    </sheetView>
  </sheetViews>
  <sheetFormatPr defaultRowHeight="15" x14ac:dyDescent="0.2"/>
  <cols>
    <col min="1" max="1" width="2.21875" customWidth="1"/>
    <col min="2" max="2" width="20" customWidth="1"/>
    <col min="3" max="3" width="25" customWidth="1"/>
    <col min="4" max="4" width="21.21875" customWidth="1"/>
  </cols>
  <sheetData>
    <row r="1" spans="1:5" s="29" customFormat="1" ht="21" customHeight="1" x14ac:dyDescent="0.4">
      <c r="A1" s="530" t="s">
        <v>30</v>
      </c>
      <c r="B1" s="530"/>
      <c r="C1" s="530"/>
      <c r="D1" s="530"/>
      <c r="E1" s="480"/>
    </row>
    <row r="2" spans="1:5" s="30" customFormat="1" ht="18.75" customHeight="1" x14ac:dyDescent="0.35">
      <c r="A2" s="530" t="s">
        <v>31</v>
      </c>
      <c r="B2" s="530"/>
      <c r="C2" s="530"/>
      <c r="D2" s="530"/>
    </row>
    <row r="3" spans="1:5" ht="15.75" customHeight="1" x14ac:dyDescent="0.25">
      <c r="A3" s="531" t="s">
        <v>403</v>
      </c>
      <c r="B3" s="531"/>
      <c r="C3" s="531"/>
      <c r="D3" s="531"/>
    </row>
    <row r="4" spans="1:5" ht="7.5" customHeight="1" x14ac:dyDescent="0.3">
      <c r="B4" s="31"/>
    </row>
    <row r="5" spans="1:5" ht="36" customHeight="1" x14ac:dyDescent="0.2">
      <c r="A5" s="532" t="s">
        <v>56</v>
      </c>
      <c r="B5" s="532"/>
      <c r="C5" s="532"/>
      <c r="D5" s="532"/>
    </row>
    <row r="6" spans="1:5" ht="8.25" customHeight="1" x14ac:dyDescent="0.3">
      <c r="B6" s="32"/>
    </row>
    <row r="7" spans="1:5" ht="63" customHeight="1" x14ac:dyDescent="0.2">
      <c r="A7" s="533" t="s">
        <v>278</v>
      </c>
      <c r="B7" s="533"/>
      <c r="C7" s="533"/>
      <c r="D7" s="533"/>
    </row>
    <row r="8" spans="1:5" ht="11.25" customHeight="1" x14ac:dyDescent="0.3">
      <c r="B8" s="32"/>
    </row>
    <row r="9" spans="1:5" ht="20.100000000000001" customHeight="1" x14ac:dyDescent="0.25">
      <c r="B9" s="33" t="s">
        <v>32</v>
      </c>
    </row>
    <row r="10" spans="1:5" ht="18.95" customHeight="1" x14ac:dyDescent="0.3">
      <c r="B10" s="34"/>
      <c r="C10" s="35" t="s">
        <v>57</v>
      </c>
      <c r="D10" s="35" t="s">
        <v>47</v>
      </c>
    </row>
    <row r="11" spans="1:5" ht="18.95" customHeight="1" x14ac:dyDescent="0.2">
      <c r="B11" s="36" t="s">
        <v>91</v>
      </c>
      <c r="C11" s="36" t="s">
        <v>33</v>
      </c>
      <c r="D11" s="36" t="s">
        <v>33</v>
      </c>
    </row>
    <row r="12" spans="1:5" ht="18.95" customHeight="1" x14ac:dyDescent="0.2">
      <c r="B12" s="36" t="s">
        <v>68</v>
      </c>
      <c r="C12" s="36" t="s">
        <v>34</v>
      </c>
      <c r="D12" s="36" t="s">
        <v>35</v>
      </c>
    </row>
    <row r="13" spans="1:5" ht="18.95" customHeight="1" x14ac:dyDescent="0.2">
      <c r="B13" s="36" t="s">
        <v>69</v>
      </c>
      <c r="C13" s="36" t="s">
        <v>35</v>
      </c>
      <c r="D13" s="36" t="s">
        <v>37</v>
      </c>
    </row>
    <row r="14" spans="1:5" ht="18.95" customHeight="1" x14ac:dyDescent="0.2">
      <c r="B14" s="36" t="s">
        <v>74</v>
      </c>
      <c r="C14" s="36" t="s">
        <v>36</v>
      </c>
      <c r="D14" s="36" t="s">
        <v>39</v>
      </c>
    </row>
    <row r="15" spans="1:5" ht="18.95" customHeight="1" x14ac:dyDescent="0.2">
      <c r="B15" s="36" t="s">
        <v>75</v>
      </c>
      <c r="C15" s="36" t="s">
        <v>37</v>
      </c>
      <c r="D15" s="36" t="s">
        <v>41</v>
      </c>
    </row>
    <row r="16" spans="1:5" ht="18.95" customHeight="1" x14ac:dyDescent="0.2">
      <c r="B16" s="36" t="s">
        <v>76</v>
      </c>
      <c r="C16" s="36" t="s">
        <v>38</v>
      </c>
      <c r="D16" s="36" t="s">
        <v>43</v>
      </c>
    </row>
    <row r="17" spans="2:4" ht="18.95" customHeight="1" x14ac:dyDescent="0.2">
      <c r="B17" s="36" t="s">
        <v>77</v>
      </c>
      <c r="C17" s="36" t="s">
        <v>39</v>
      </c>
      <c r="D17" s="36" t="s">
        <v>45</v>
      </c>
    </row>
    <row r="18" spans="2:4" ht="18.95" customHeight="1" x14ac:dyDescent="0.2">
      <c r="B18" s="36" t="s">
        <v>92</v>
      </c>
      <c r="C18" s="36" t="s">
        <v>40</v>
      </c>
      <c r="D18" s="36" t="s">
        <v>48</v>
      </c>
    </row>
    <row r="19" spans="2:4" ht="18.95" customHeight="1" x14ac:dyDescent="0.2">
      <c r="B19" s="36" t="s">
        <v>78</v>
      </c>
      <c r="C19" s="36" t="s">
        <v>41</v>
      </c>
      <c r="D19" s="36" t="s">
        <v>50</v>
      </c>
    </row>
    <row r="20" spans="2:4" ht="18.95" customHeight="1" x14ac:dyDescent="0.2">
      <c r="B20" s="36" t="s">
        <v>79</v>
      </c>
      <c r="C20" s="36" t="s">
        <v>42</v>
      </c>
      <c r="D20" s="36" t="s">
        <v>51</v>
      </c>
    </row>
    <row r="21" spans="2:4" ht="18.95" customHeight="1" x14ac:dyDescent="0.2">
      <c r="B21" s="36" t="s">
        <v>80</v>
      </c>
      <c r="C21" s="36" t="s">
        <v>43</v>
      </c>
      <c r="D21" s="36" t="s">
        <v>52</v>
      </c>
    </row>
    <row r="22" spans="2:4" ht="18.95" customHeight="1" x14ac:dyDescent="0.2">
      <c r="B22" s="36" t="s">
        <v>81</v>
      </c>
      <c r="C22" s="36" t="s">
        <v>44</v>
      </c>
      <c r="D22" s="36" t="s">
        <v>53</v>
      </c>
    </row>
    <row r="23" spans="2:4" ht="18.95" customHeight="1" x14ac:dyDescent="0.2">
      <c r="B23" s="36" t="s">
        <v>82</v>
      </c>
      <c r="C23" s="36" t="s">
        <v>45</v>
      </c>
      <c r="D23" s="36" t="s">
        <v>54</v>
      </c>
    </row>
    <row r="24" spans="2:4" ht="18.95" customHeight="1" x14ac:dyDescent="0.2">
      <c r="B24" s="36" t="s">
        <v>93</v>
      </c>
      <c r="C24" s="36" t="s">
        <v>46</v>
      </c>
      <c r="D24" s="36" t="s">
        <v>55</v>
      </c>
    </row>
    <row r="25" spans="2:4" ht="18.95" customHeight="1" x14ac:dyDescent="0.2">
      <c r="B25" s="36" t="s">
        <v>94</v>
      </c>
      <c r="C25" s="36" t="s">
        <v>48</v>
      </c>
      <c r="D25" s="36" t="s">
        <v>58</v>
      </c>
    </row>
    <row r="26" spans="2:4" ht="18.95" customHeight="1" x14ac:dyDescent="0.2">
      <c r="B26" s="36" t="s">
        <v>95</v>
      </c>
      <c r="C26" s="36" t="s">
        <v>49</v>
      </c>
      <c r="D26" s="36" t="s">
        <v>59</v>
      </c>
    </row>
    <row r="27" spans="2:4" ht="18.95" customHeight="1" x14ac:dyDescent="0.2">
      <c r="B27" s="73" t="s">
        <v>96</v>
      </c>
      <c r="C27" s="36" t="s">
        <v>50</v>
      </c>
      <c r="D27" s="36" t="s">
        <v>62</v>
      </c>
    </row>
    <row r="28" spans="2:4" ht="18.95" customHeight="1" x14ac:dyDescent="0.2">
      <c r="B28" s="36" t="s">
        <v>97</v>
      </c>
      <c r="C28" s="74" t="s">
        <v>63</v>
      </c>
      <c r="D28" s="36" t="s">
        <v>64</v>
      </c>
    </row>
    <row r="29" spans="2:4" ht="18.95" customHeight="1" x14ac:dyDescent="0.2">
      <c r="B29" s="36" t="s">
        <v>98</v>
      </c>
      <c r="C29" s="74" t="s">
        <v>51</v>
      </c>
      <c r="D29" s="36" t="s">
        <v>65</v>
      </c>
    </row>
    <row r="30" spans="2:4" ht="18.95" customHeight="1" x14ac:dyDescent="0.2">
      <c r="B30" s="36" t="s">
        <v>99</v>
      </c>
      <c r="C30" s="74" t="s">
        <v>66</v>
      </c>
      <c r="D30" s="36" t="s">
        <v>67</v>
      </c>
    </row>
    <row r="31" spans="2:4" ht="18.95" customHeight="1" x14ac:dyDescent="0.2">
      <c r="B31" s="36" t="s">
        <v>100</v>
      </c>
      <c r="C31" s="36" t="s">
        <v>52</v>
      </c>
      <c r="D31" s="36" t="s">
        <v>71</v>
      </c>
    </row>
    <row r="32" spans="2:4" ht="18.95" customHeight="1" x14ac:dyDescent="0.2">
      <c r="B32" s="36" t="s">
        <v>101</v>
      </c>
      <c r="C32" s="36" t="s">
        <v>70</v>
      </c>
      <c r="D32" s="36" t="s">
        <v>72</v>
      </c>
    </row>
    <row r="33" spans="2:4" ht="18.95" customHeight="1" x14ac:dyDescent="0.2">
      <c r="B33" s="36" t="s">
        <v>102</v>
      </c>
      <c r="C33" s="73" t="s">
        <v>53</v>
      </c>
      <c r="D33" s="36" t="s">
        <v>73</v>
      </c>
    </row>
    <row r="34" spans="2:4" ht="18.95" customHeight="1" x14ac:dyDescent="0.2">
      <c r="B34" s="36" t="s">
        <v>103</v>
      </c>
      <c r="C34" s="74" t="s">
        <v>104</v>
      </c>
      <c r="D34" s="36" t="s">
        <v>105</v>
      </c>
    </row>
    <row r="35" spans="2:4" ht="18.95" customHeight="1" x14ac:dyDescent="0.2">
      <c r="B35" s="36" t="s">
        <v>106</v>
      </c>
      <c r="C35" s="36" t="s">
        <v>54</v>
      </c>
      <c r="D35" s="36" t="s">
        <v>107</v>
      </c>
    </row>
    <row r="36" spans="2:4" ht="18.95" customHeight="1" x14ac:dyDescent="0.2">
      <c r="B36" s="36" t="s">
        <v>108</v>
      </c>
      <c r="C36" s="36" t="s">
        <v>109</v>
      </c>
      <c r="D36" s="36" t="s">
        <v>110</v>
      </c>
    </row>
    <row r="37" spans="2:4" ht="18.95" customHeight="1" x14ac:dyDescent="0.2">
      <c r="B37" s="36" t="s">
        <v>113</v>
      </c>
      <c r="C37" s="36" t="s">
        <v>55</v>
      </c>
      <c r="D37" s="36" t="s">
        <v>114</v>
      </c>
    </row>
    <row r="38" spans="2:4" ht="18.95" customHeight="1" x14ac:dyDescent="0.2">
      <c r="B38" s="36" t="s">
        <v>115</v>
      </c>
      <c r="C38" s="36" t="s">
        <v>116</v>
      </c>
      <c r="D38" s="36" t="s">
        <v>117</v>
      </c>
    </row>
    <row r="39" spans="2:4" ht="18.95" customHeight="1" x14ac:dyDescent="0.2">
      <c r="B39" s="36" t="s">
        <v>118</v>
      </c>
      <c r="C39" s="36" t="s">
        <v>58</v>
      </c>
      <c r="D39" s="36" t="s">
        <v>119</v>
      </c>
    </row>
    <row r="40" spans="2:4" ht="18.95" customHeight="1" x14ac:dyDescent="0.2">
      <c r="B40" s="36" t="s">
        <v>122</v>
      </c>
      <c r="C40" s="36" t="s">
        <v>120</v>
      </c>
      <c r="D40" s="36" t="s">
        <v>121</v>
      </c>
    </row>
    <row r="41" spans="2:4" ht="18.95" customHeight="1" x14ac:dyDescent="0.2">
      <c r="B41" s="36" t="s">
        <v>123</v>
      </c>
      <c r="C41" s="36" t="s">
        <v>59</v>
      </c>
      <c r="D41" s="36" t="s">
        <v>124</v>
      </c>
    </row>
    <row r="42" spans="2:4" ht="18.95" customHeight="1" x14ac:dyDescent="0.2">
      <c r="B42" s="36" t="s">
        <v>187</v>
      </c>
      <c r="C42" s="36" t="s">
        <v>125</v>
      </c>
      <c r="D42" s="36" t="s">
        <v>126</v>
      </c>
    </row>
    <row r="43" spans="2:4" ht="18.95" customHeight="1" x14ac:dyDescent="0.2">
      <c r="B43" s="36" t="s">
        <v>127</v>
      </c>
      <c r="C43" s="36" t="s">
        <v>62</v>
      </c>
      <c r="D43" s="36" t="s">
        <v>128</v>
      </c>
    </row>
    <row r="44" spans="2:4" ht="18.95" customHeight="1" x14ac:dyDescent="0.2">
      <c r="B44" s="36" t="s">
        <v>188</v>
      </c>
      <c r="C44" s="36" t="s">
        <v>132</v>
      </c>
      <c r="D44" s="36" t="s">
        <v>129</v>
      </c>
    </row>
    <row r="45" spans="2:4" ht="18.75" customHeight="1" x14ac:dyDescent="0.2">
      <c r="B45" s="36" t="s">
        <v>189</v>
      </c>
      <c r="C45" s="36" t="s">
        <v>64</v>
      </c>
      <c r="D45" s="36" t="s">
        <v>130</v>
      </c>
    </row>
    <row r="46" spans="2:4" ht="20.100000000000001" customHeight="1" x14ac:dyDescent="0.2">
      <c r="B46" s="36" t="s">
        <v>134</v>
      </c>
      <c r="C46" s="36" t="s">
        <v>133</v>
      </c>
      <c r="D46" s="36" t="s">
        <v>131</v>
      </c>
    </row>
    <row r="47" spans="2:4" ht="18.95" customHeight="1" x14ac:dyDescent="0.2">
      <c r="B47" s="36" t="s">
        <v>135</v>
      </c>
      <c r="C47" s="74" t="s">
        <v>65</v>
      </c>
      <c r="D47" s="36" t="s">
        <v>157</v>
      </c>
    </row>
    <row r="48" spans="2:4" ht="18.95" customHeight="1" x14ac:dyDescent="0.2">
      <c r="B48" s="36" t="s">
        <v>136</v>
      </c>
      <c r="C48" s="36" t="s">
        <v>150</v>
      </c>
      <c r="D48" s="36" t="s">
        <v>158</v>
      </c>
    </row>
    <row r="49" spans="2:4" ht="18.95" customHeight="1" x14ac:dyDescent="0.2">
      <c r="B49" s="36" t="s">
        <v>137</v>
      </c>
      <c r="C49" s="36" t="s">
        <v>67</v>
      </c>
      <c r="D49" s="36" t="s">
        <v>159</v>
      </c>
    </row>
    <row r="50" spans="2:4" ht="18.95" customHeight="1" x14ac:dyDescent="0.2">
      <c r="B50" s="36" t="s">
        <v>138</v>
      </c>
      <c r="C50" s="36" t="s">
        <v>151</v>
      </c>
      <c r="D50" s="36" t="s">
        <v>160</v>
      </c>
    </row>
    <row r="51" spans="2:4" ht="18.95" customHeight="1" x14ac:dyDescent="0.2">
      <c r="B51" s="36" t="s">
        <v>139</v>
      </c>
      <c r="C51" s="36" t="s">
        <v>71</v>
      </c>
      <c r="D51" s="36" t="s">
        <v>161</v>
      </c>
    </row>
    <row r="52" spans="2:4" ht="18.95" customHeight="1" x14ac:dyDescent="0.2">
      <c r="B52" s="36" t="s">
        <v>140</v>
      </c>
      <c r="C52" s="36" t="s">
        <v>152</v>
      </c>
      <c r="D52" s="36" t="s">
        <v>162</v>
      </c>
    </row>
    <row r="53" spans="2:4" ht="18.95" customHeight="1" x14ac:dyDescent="0.2">
      <c r="B53" s="36" t="s">
        <v>141</v>
      </c>
      <c r="C53" s="36" t="s">
        <v>72</v>
      </c>
      <c r="D53" s="36" t="s">
        <v>163</v>
      </c>
    </row>
    <row r="54" spans="2:4" ht="18.95" customHeight="1" x14ac:dyDescent="0.2">
      <c r="B54" s="36" t="s">
        <v>142</v>
      </c>
      <c r="C54" s="36" t="s">
        <v>153</v>
      </c>
      <c r="D54" s="36" t="s">
        <v>164</v>
      </c>
    </row>
    <row r="55" spans="2:4" ht="18.95" customHeight="1" x14ac:dyDescent="0.2">
      <c r="B55" s="36" t="s">
        <v>143</v>
      </c>
      <c r="C55" s="36" t="s">
        <v>73</v>
      </c>
      <c r="D55" s="36" t="s">
        <v>165</v>
      </c>
    </row>
    <row r="56" spans="2:4" ht="18.95" customHeight="1" x14ac:dyDescent="0.2">
      <c r="B56" s="36" t="s">
        <v>144</v>
      </c>
      <c r="C56" s="36" t="s">
        <v>154</v>
      </c>
      <c r="D56" s="36" t="s">
        <v>166</v>
      </c>
    </row>
    <row r="57" spans="2:4" ht="18.95" customHeight="1" x14ac:dyDescent="0.2">
      <c r="B57" s="36" t="s">
        <v>145</v>
      </c>
      <c r="C57" s="36" t="s">
        <v>105</v>
      </c>
      <c r="D57" s="36" t="s">
        <v>167</v>
      </c>
    </row>
    <row r="58" spans="2:4" ht="18.75" customHeight="1" x14ac:dyDescent="0.2">
      <c r="B58" s="36" t="s">
        <v>146</v>
      </c>
      <c r="C58" s="36" t="s">
        <v>155</v>
      </c>
      <c r="D58" s="36" t="s">
        <v>168</v>
      </c>
    </row>
    <row r="59" spans="2:4" ht="20.100000000000001" customHeight="1" x14ac:dyDescent="0.2">
      <c r="B59" s="36" t="s">
        <v>147</v>
      </c>
      <c r="C59" s="36" t="s">
        <v>107</v>
      </c>
      <c r="D59" s="36" t="s">
        <v>169</v>
      </c>
    </row>
    <row r="60" spans="2:4" ht="20.100000000000001" customHeight="1" x14ac:dyDescent="0.2">
      <c r="B60" s="36" t="s">
        <v>148</v>
      </c>
      <c r="C60" s="36" t="s">
        <v>156</v>
      </c>
      <c r="D60" s="36" t="s">
        <v>170</v>
      </c>
    </row>
    <row r="61" spans="2:4" ht="20.100000000000001" customHeight="1" x14ac:dyDescent="0.2">
      <c r="B61" s="36" t="s">
        <v>149</v>
      </c>
      <c r="C61" s="36" t="s">
        <v>110</v>
      </c>
      <c r="D61" s="36" t="s">
        <v>172</v>
      </c>
    </row>
    <row r="62" spans="2:4" ht="18.95" customHeight="1" x14ac:dyDescent="0.2">
      <c r="B62" s="36" t="s">
        <v>171</v>
      </c>
      <c r="C62" s="36" t="s">
        <v>174</v>
      </c>
      <c r="D62" s="36" t="s">
        <v>175</v>
      </c>
    </row>
    <row r="63" spans="2:4" ht="18.95" customHeight="1" x14ac:dyDescent="0.2">
      <c r="B63" s="36" t="s">
        <v>173</v>
      </c>
      <c r="C63" s="36" t="s">
        <v>114</v>
      </c>
      <c r="D63" s="36" t="s">
        <v>177</v>
      </c>
    </row>
    <row r="64" spans="2:4" ht="18.95" customHeight="1" x14ac:dyDescent="0.2">
      <c r="B64" s="36" t="s">
        <v>176</v>
      </c>
      <c r="C64" s="36" t="s">
        <v>179</v>
      </c>
      <c r="D64" s="36" t="s">
        <v>180</v>
      </c>
    </row>
    <row r="65" spans="2:4" ht="18.95" customHeight="1" x14ac:dyDescent="0.2">
      <c r="B65" s="36" t="s">
        <v>178</v>
      </c>
      <c r="C65" s="36" t="s">
        <v>117</v>
      </c>
      <c r="D65" s="36" t="s">
        <v>182</v>
      </c>
    </row>
    <row r="66" spans="2:4" ht="18.95" customHeight="1" x14ac:dyDescent="0.2">
      <c r="B66" s="36" t="s">
        <v>181</v>
      </c>
      <c r="C66" s="36" t="s">
        <v>184</v>
      </c>
      <c r="D66" s="36" t="s">
        <v>185</v>
      </c>
    </row>
    <row r="67" spans="2:4" ht="18.95" customHeight="1" x14ac:dyDescent="0.2">
      <c r="B67" s="36" t="s">
        <v>183</v>
      </c>
      <c r="C67" s="36" t="s">
        <v>119</v>
      </c>
      <c r="D67" s="36" t="s">
        <v>186</v>
      </c>
    </row>
    <row r="68" spans="2:4" ht="15.75" x14ac:dyDescent="0.2">
      <c r="B68" s="75"/>
      <c r="C68" s="37"/>
      <c r="D68" s="37"/>
    </row>
    <row r="69" spans="2:4" ht="15.75" x14ac:dyDescent="0.25">
      <c r="B69" s="33" t="s">
        <v>375</v>
      </c>
      <c r="C69" s="37"/>
      <c r="D69" s="37"/>
    </row>
    <row r="70" spans="2:4" ht="15.75" x14ac:dyDescent="0.25">
      <c r="B70" s="33" t="s">
        <v>376</v>
      </c>
      <c r="C70" s="37"/>
      <c r="D70" s="37"/>
    </row>
    <row r="71" spans="2:4" ht="15.75" x14ac:dyDescent="0.25">
      <c r="B71" s="33"/>
      <c r="C71" s="37"/>
      <c r="D71" s="37"/>
    </row>
    <row r="72" spans="2:4" ht="15.75" x14ac:dyDescent="0.25">
      <c r="B72" s="62" t="s">
        <v>111</v>
      </c>
      <c r="C72" s="37"/>
      <c r="D72" s="37"/>
    </row>
  </sheetData>
  <mergeCells count="5">
    <mergeCell ref="A1:D1"/>
    <mergeCell ref="A2:D2"/>
    <mergeCell ref="A3:D3"/>
    <mergeCell ref="A5:D5"/>
    <mergeCell ref="A7:D7"/>
  </mergeCells>
  <phoneticPr fontId="21" type="noConversion"/>
  <pageMargins left="0.75" right="0.75" top="0.37" bottom="0.5" header="0.28999999999999998"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pageSetUpPr fitToPage="1"/>
  </sheetPr>
  <dimension ref="A1:O72"/>
  <sheetViews>
    <sheetView showGridLines="0" zoomScale="90" zoomScaleNormal="90" workbookViewId="0">
      <selection activeCell="O46" sqref="O46"/>
    </sheetView>
  </sheetViews>
  <sheetFormatPr defaultColWidth="7.109375" defaultRowHeight="12.75" x14ac:dyDescent="0.2"/>
  <cols>
    <col min="1" max="1" width="25.33203125" style="155" customWidth="1"/>
    <col min="2" max="5" width="11.77734375" style="155" customWidth="1"/>
    <col min="6" max="6" width="14.44140625" style="155" customWidth="1"/>
    <col min="7" max="7" width="13.33203125" style="155" customWidth="1"/>
    <col min="8" max="8" width="10.6640625" style="155" customWidth="1"/>
    <col min="9" max="9" width="25.33203125" style="155" hidden="1" customWidth="1"/>
    <col min="10" max="13" width="11.77734375" style="155" hidden="1" customWidth="1"/>
    <col min="14" max="14" width="14.44140625" style="155" hidden="1" customWidth="1"/>
    <col min="15" max="15" width="7.109375" style="155" customWidth="1"/>
    <col min="16" max="16384" width="7.109375" style="155"/>
  </cols>
  <sheetData>
    <row r="1" spans="1:15" ht="20.25" x14ac:dyDescent="0.3">
      <c r="A1" s="264" t="s">
        <v>345</v>
      </c>
      <c r="B1" s="265"/>
      <c r="C1" s="265"/>
      <c r="D1" s="265"/>
      <c r="E1" s="552">
        <f>ESC!$B$4</f>
        <v>45992</v>
      </c>
      <c r="F1" s="553"/>
      <c r="G1" s="192"/>
      <c r="I1" s="546" t="s">
        <v>385</v>
      </c>
      <c r="J1" s="547"/>
      <c r="K1" s="547"/>
      <c r="L1" s="547"/>
      <c r="M1" s="547"/>
      <c r="N1" s="548"/>
      <c r="O1" s="481"/>
    </row>
    <row r="2" spans="1:15" x14ac:dyDescent="0.2">
      <c r="A2" s="266"/>
      <c r="E2" s="554"/>
      <c r="F2" s="555"/>
      <c r="I2" s="263" t="s">
        <v>404</v>
      </c>
      <c r="J2" s="262"/>
      <c r="K2" s="212"/>
      <c r="L2" s="212"/>
      <c r="M2" s="212"/>
      <c r="N2" s="213"/>
    </row>
    <row r="3" spans="1:15" x14ac:dyDescent="0.2">
      <c r="A3" s="483" t="s">
        <v>253</v>
      </c>
      <c r="B3" s="485"/>
      <c r="C3" s="485"/>
      <c r="D3" s="485"/>
      <c r="E3" s="485"/>
      <c r="F3" s="486"/>
      <c r="I3" s="483" t="s">
        <v>253</v>
      </c>
      <c r="J3" s="493"/>
      <c r="K3" s="493"/>
      <c r="L3" s="493"/>
      <c r="M3" s="493"/>
      <c r="N3" s="494"/>
    </row>
    <row r="4" spans="1:15" x14ac:dyDescent="0.2">
      <c r="A4" s="484" t="s">
        <v>417</v>
      </c>
      <c r="B4" s="485"/>
      <c r="C4" s="485"/>
      <c r="D4" s="485"/>
      <c r="E4" s="485"/>
      <c r="F4" s="486"/>
      <c r="I4" s="484" t="s">
        <v>339</v>
      </c>
      <c r="J4" s="495"/>
      <c r="K4" s="495"/>
      <c r="L4" s="495"/>
      <c r="M4" s="495"/>
      <c r="N4" s="496"/>
    </row>
    <row r="5" spans="1:15" x14ac:dyDescent="0.2">
      <c r="A5" s="484" t="s">
        <v>418</v>
      </c>
      <c r="B5" s="485"/>
      <c r="C5" s="485"/>
      <c r="D5" s="485"/>
      <c r="E5" s="485"/>
      <c r="F5" s="486"/>
      <c r="I5" s="484" t="s">
        <v>340</v>
      </c>
      <c r="J5" s="495"/>
      <c r="K5" s="495"/>
      <c r="L5" s="495"/>
      <c r="M5" s="495"/>
      <c r="N5" s="496"/>
    </row>
    <row r="6" spans="1:15" x14ac:dyDescent="0.2">
      <c r="A6" s="484" t="s">
        <v>419</v>
      </c>
      <c r="B6" s="488"/>
      <c r="C6" s="488"/>
      <c r="D6" s="488"/>
      <c r="E6" s="488"/>
      <c r="F6" s="489"/>
      <c r="I6" s="484" t="s">
        <v>399</v>
      </c>
      <c r="J6" s="497"/>
      <c r="K6" s="497"/>
      <c r="L6" s="497"/>
      <c r="M6" s="497"/>
      <c r="N6" s="498"/>
    </row>
    <row r="7" spans="1:15" ht="13.5" customHeight="1" x14ac:dyDescent="0.2">
      <c r="A7" s="487" t="s">
        <v>337</v>
      </c>
      <c r="B7" s="267"/>
      <c r="C7" s="267"/>
      <c r="D7" s="267"/>
      <c r="E7" s="267"/>
      <c r="F7" s="268"/>
      <c r="I7" s="487" t="s">
        <v>337</v>
      </c>
      <c r="J7" s="497"/>
      <c r="K7" s="497"/>
      <c r="L7" s="497"/>
      <c r="M7" s="497"/>
      <c r="N7" s="498"/>
    </row>
    <row r="8" spans="1:15" s="485" customFormat="1" ht="13.5" customHeight="1" x14ac:dyDescent="0.2">
      <c r="A8" s="487" t="s">
        <v>338</v>
      </c>
      <c r="B8" s="267"/>
      <c r="C8" s="267"/>
      <c r="D8" s="267"/>
      <c r="E8" s="267"/>
      <c r="F8" s="268"/>
      <c r="I8" s="487" t="s">
        <v>338</v>
      </c>
      <c r="J8" s="488"/>
      <c r="K8" s="488"/>
      <c r="L8" s="488"/>
      <c r="M8" s="488"/>
      <c r="N8" s="489"/>
    </row>
    <row r="9" spans="1:15" ht="15.75" customHeight="1" thickBot="1" x14ac:dyDescent="0.25">
      <c r="A9" s="490"/>
      <c r="B9" s="491"/>
      <c r="C9" s="491"/>
      <c r="D9" s="491"/>
      <c r="E9" s="491"/>
      <c r="F9" s="492"/>
      <c r="G9" s="193"/>
      <c r="I9" s="549"/>
      <c r="J9" s="550"/>
      <c r="K9" s="550"/>
      <c r="L9" s="550"/>
      <c r="M9" s="550"/>
      <c r="N9" s="551"/>
    </row>
    <row r="10" spans="1:15" x14ac:dyDescent="0.2">
      <c r="A10" s="191" t="s">
        <v>254</v>
      </c>
      <c r="B10" s="148" t="s">
        <v>255</v>
      </c>
      <c r="C10" s="148" t="s">
        <v>256</v>
      </c>
      <c r="D10" s="148" t="s">
        <v>383</v>
      </c>
      <c r="E10" s="194" t="s">
        <v>257</v>
      </c>
      <c r="F10" s="195" t="s">
        <v>341</v>
      </c>
      <c r="G10" s="193"/>
      <c r="I10" s="191" t="s">
        <v>254</v>
      </c>
      <c r="J10" s="148" t="s">
        <v>255</v>
      </c>
      <c r="K10" s="148" t="s">
        <v>256</v>
      </c>
      <c r="L10" s="148" t="s">
        <v>383</v>
      </c>
      <c r="M10" s="194" t="s">
        <v>257</v>
      </c>
      <c r="N10" s="195" t="s">
        <v>258</v>
      </c>
    </row>
    <row r="11" spans="1:15" x14ac:dyDescent="0.2">
      <c r="A11" s="162"/>
      <c r="B11" s="157" t="s">
        <v>397</v>
      </c>
      <c r="C11" s="157" t="s">
        <v>259</v>
      </c>
      <c r="D11" s="157"/>
      <c r="E11" s="196" t="s">
        <v>260</v>
      </c>
      <c r="F11" s="197"/>
      <c r="G11" s="193"/>
      <c r="I11" s="162"/>
      <c r="J11" s="157" t="s">
        <v>397</v>
      </c>
      <c r="K11" s="157" t="s">
        <v>259</v>
      </c>
      <c r="L11" s="157"/>
      <c r="M11" s="196" t="s">
        <v>260</v>
      </c>
      <c r="N11" s="197"/>
    </row>
    <row r="12" spans="1:15" ht="15" x14ac:dyDescent="0.2">
      <c r="A12" s="163" t="s">
        <v>261</v>
      </c>
      <c r="B12" s="157"/>
      <c r="C12" s="198"/>
      <c r="D12" s="157"/>
      <c r="E12" s="196"/>
      <c r="F12" s="197"/>
      <c r="G12" s="193"/>
      <c r="I12" s="163" t="s">
        <v>261</v>
      </c>
      <c r="J12" s="157"/>
      <c r="K12" s="198"/>
      <c r="L12" s="157"/>
      <c r="M12" s="196"/>
      <c r="N12" s="197"/>
    </row>
    <row r="13" spans="1:15" x14ac:dyDescent="0.2">
      <c r="A13" s="164" t="s">
        <v>271</v>
      </c>
      <c r="B13" s="158" t="s">
        <v>263</v>
      </c>
      <c r="C13" s="448">
        <f>K13</f>
        <v>188.74800000000002</v>
      </c>
      <c r="D13" s="449">
        <f>L13*ESC!C10</f>
        <v>534.35043900000005</v>
      </c>
      <c r="E13" s="199" t="s">
        <v>264</v>
      </c>
      <c r="F13" s="200" t="s">
        <v>264</v>
      </c>
      <c r="G13" s="201"/>
      <c r="I13" s="164" t="s">
        <v>271</v>
      </c>
      <c r="J13" s="158" t="s">
        <v>263</v>
      </c>
      <c r="K13" s="448">
        <v>188.74800000000002</v>
      </c>
      <c r="L13" s="449">
        <v>494.76892500000002</v>
      </c>
      <c r="M13" s="199" t="s">
        <v>264</v>
      </c>
      <c r="N13" s="200" t="s">
        <v>264</v>
      </c>
    </row>
    <row r="14" spans="1:15" ht="12.75" customHeight="1" x14ac:dyDescent="0.2">
      <c r="A14" s="164"/>
      <c r="B14" s="158" t="s">
        <v>265</v>
      </c>
      <c r="C14" s="448">
        <f>K14</f>
        <v>281.99850000000004</v>
      </c>
      <c r="D14" s="449">
        <f>L14*ESC!$C$10</f>
        <v>534.35043900000005</v>
      </c>
      <c r="E14" s="199" t="s">
        <v>264</v>
      </c>
      <c r="F14" s="200" t="s">
        <v>264</v>
      </c>
      <c r="G14" s="201"/>
      <c r="I14" s="164"/>
      <c r="J14" s="158" t="s">
        <v>265</v>
      </c>
      <c r="K14" s="448">
        <v>281.99850000000004</v>
      </c>
      <c r="L14" s="449">
        <v>494.76892500000002</v>
      </c>
      <c r="M14" s="199" t="s">
        <v>264</v>
      </c>
      <c r="N14" s="200" t="s">
        <v>264</v>
      </c>
    </row>
    <row r="15" spans="1:15" ht="4.5" customHeight="1" x14ac:dyDescent="0.2">
      <c r="A15" s="162"/>
      <c r="B15" s="157"/>
      <c r="C15" s="448"/>
      <c r="D15" s="476"/>
      <c r="E15" s="202"/>
      <c r="F15" s="203"/>
      <c r="G15" s="204"/>
      <c r="I15" s="162"/>
      <c r="J15" s="157"/>
      <c r="K15" s="448"/>
      <c r="L15" s="449"/>
      <c r="M15" s="202"/>
      <c r="N15" s="203"/>
    </row>
    <row r="16" spans="1:15" x14ac:dyDescent="0.2">
      <c r="A16" s="164" t="s">
        <v>352</v>
      </c>
      <c r="B16" s="158" t="s">
        <v>263</v>
      </c>
      <c r="C16" s="448">
        <f>K16</f>
        <v>194.36550000000003</v>
      </c>
      <c r="D16" s="449">
        <f>L16*ESC!$C$10</f>
        <v>534.35043900000005</v>
      </c>
      <c r="E16" s="199" t="s">
        <v>264</v>
      </c>
      <c r="F16" s="200" t="s">
        <v>264</v>
      </c>
      <c r="G16" s="201"/>
      <c r="H16" s="190"/>
      <c r="I16" s="164" t="s">
        <v>352</v>
      </c>
      <c r="J16" s="158" t="s">
        <v>263</v>
      </c>
      <c r="K16" s="448">
        <v>194.36550000000003</v>
      </c>
      <c r="L16" s="449">
        <v>494.76892500000002</v>
      </c>
      <c r="M16" s="199" t="s">
        <v>264</v>
      </c>
      <c r="N16" s="200" t="s">
        <v>264</v>
      </c>
    </row>
    <row r="17" spans="1:14" x14ac:dyDescent="0.2">
      <c r="A17" s="162"/>
      <c r="B17" s="158" t="s">
        <v>266</v>
      </c>
      <c r="C17" s="448">
        <f>K17</f>
        <v>289.86300000000006</v>
      </c>
      <c r="D17" s="449">
        <f>L17*ESC!$C$10</f>
        <v>534.35043900000005</v>
      </c>
      <c r="E17" s="199" t="s">
        <v>264</v>
      </c>
      <c r="F17" s="200" t="s">
        <v>264</v>
      </c>
      <c r="G17" s="201"/>
      <c r="H17" s="190"/>
      <c r="I17" s="162"/>
      <c r="J17" s="158" t="s">
        <v>266</v>
      </c>
      <c r="K17" s="448">
        <v>289.86300000000006</v>
      </c>
      <c r="L17" s="449">
        <v>494.76892500000002</v>
      </c>
      <c r="M17" s="199" t="s">
        <v>264</v>
      </c>
      <c r="N17" s="200" t="s">
        <v>264</v>
      </c>
    </row>
    <row r="18" spans="1:14" ht="4.5" customHeight="1" x14ac:dyDescent="0.2">
      <c r="A18" s="165"/>
      <c r="B18" s="159"/>
      <c r="C18" s="448"/>
      <c r="D18" s="477"/>
      <c r="E18" s="206"/>
      <c r="F18" s="207"/>
      <c r="G18" s="205"/>
      <c r="I18" s="165"/>
      <c r="J18" s="159"/>
      <c r="K18" s="448"/>
      <c r="L18" s="449"/>
      <c r="M18" s="206"/>
      <c r="N18" s="207"/>
    </row>
    <row r="19" spans="1:14" x14ac:dyDescent="0.2">
      <c r="A19" s="164" t="s">
        <v>269</v>
      </c>
      <c r="B19" s="158" t="s">
        <v>263</v>
      </c>
      <c r="C19" s="448">
        <f>K19</f>
        <v>175.26600000000002</v>
      </c>
      <c r="D19" s="449">
        <f>L19*ESC!$C$10</f>
        <v>394.95519000000007</v>
      </c>
      <c r="E19" s="199" t="s">
        <v>264</v>
      </c>
      <c r="F19" s="200" t="s">
        <v>264</v>
      </c>
      <c r="G19" s="201"/>
      <c r="I19" s="164" t="s">
        <v>269</v>
      </c>
      <c r="J19" s="158" t="s">
        <v>263</v>
      </c>
      <c r="K19" s="448">
        <v>175.26600000000002</v>
      </c>
      <c r="L19" s="449">
        <v>365.69925000000006</v>
      </c>
      <c r="M19" s="199" t="s">
        <v>264</v>
      </c>
      <c r="N19" s="200" t="s">
        <v>264</v>
      </c>
    </row>
    <row r="20" spans="1:14" x14ac:dyDescent="0.2">
      <c r="A20" s="164"/>
      <c r="B20" s="158" t="s">
        <v>265</v>
      </c>
      <c r="C20" s="448">
        <f>K20</f>
        <v>248.29350000000002</v>
      </c>
      <c r="D20" s="449">
        <f>L20*ESC!$C$10</f>
        <v>394.95519000000007</v>
      </c>
      <c r="E20" s="199" t="s">
        <v>264</v>
      </c>
      <c r="F20" s="200" t="s">
        <v>264</v>
      </c>
      <c r="G20" s="201"/>
      <c r="I20" s="164"/>
      <c r="J20" s="158" t="s">
        <v>265</v>
      </c>
      <c r="K20" s="448">
        <v>248.29350000000002</v>
      </c>
      <c r="L20" s="449">
        <v>365.69925000000006</v>
      </c>
      <c r="M20" s="199" t="s">
        <v>264</v>
      </c>
      <c r="N20" s="200" t="s">
        <v>264</v>
      </c>
    </row>
    <row r="21" spans="1:14" ht="4.5" customHeight="1" x14ac:dyDescent="0.2">
      <c r="A21" s="164"/>
      <c r="B21" s="158"/>
      <c r="C21" s="448"/>
      <c r="D21" s="449"/>
      <c r="E21" s="199"/>
      <c r="F21" s="200"/>
      <c r="G21" s="201"/>
      <c r="I21" s="164"/>
      <c r="J21" s="158"/>
      <c r="K21" s="448"/>
      <c r="L21" s="449"/>
      <c r="M21" s="199"/>
      <c r="N21" s="200"/>
    </row>
    <row r="22" spans="1:14" x14ac:dyDescent="0.2">
      <c r="A22" s="164" t="s">
        <v>270</v>
      </c>
      <c r="B22" s="158" t="s">
        <v>263</v>
      </c>
      <c r="C22" s="448">
        <f>K22</f>
        <v>165.15450000000001</v>
      </c>
      <c r="D22" s="449">
        <f>L22*ESC!$C$10</f>
        <v>384.46512300000001</v>
      </c>
      <c r="E22" s="199" t="s">
        <v>264</v>
      </c>
      <c r="F22" s="200" t="s">
        <v>264</v>
      </c>
      <c r="G22" s="201"/>
      <c r="H22" s="190"/>
      <c r="I22" s="164" t="s">
        <v>270</v>
      </c>
      <c r="J22" s="158" t="s">
        <v>263</v>
      </c>
      <c r="K22" s="448">
        <v>165.15450000000001</v>
      </c>
      <c r="L22" s="449">
        <v>355.98622499999999</v>
      </c>
      <c r="M22" s="199" t="s">
        <v>264</v>
      </c>
      <c r="N22" s="200" t="s">
        <v>264</v>
      </c>
    </row>
    <row r="23" spans="1:14" x14ac:dyDescent="0.2">
      <c r="A23" s="164"/>
      <c r="B23" s="158" t="s">
        <v>265</v>
      </c>
      <c r="C23" s="448">
        <f>K23</f>
        <v>248.29350000000002</v>
      </c>
      <c r="D23" s="449">
        <f>L23*ESC!$C$10</f>
        <v>384.46512300000001</v>
      </c>
      <c r="E23" s="199" t="s">
        <v>264</v>
      </c>
      <c r="F23" s="200" t="s">
        <v>264</v>
      </c>
      <c r="G23" s="201"/>
      <c r="H23" s="190"/>
      <c r="I23" s="164"/>
      <c r="J23" s="158" t="s">
        <v>265</v>
      </c>
      <c r="K23" s="448">
        <v>248.29350000000002</v>
      </c>
      <c r="L23" s="449">
        <v>355.98622499999999</v>
      </c>
      <c r="M23" s="199" t="s">
        <v>264</v>
      </c>
      <c r="N23" s="200" t="s">
        <v>264</v>
      </c>
    </row>
    <row r="24" spans="1:14" ht="4.5" customHeight="1" x14ac:dyDescent="0.2">
      <c r="A24" s="164"/>
      <c r="B24" s="158"/>
      <c r="C24" s="448"/>
      <c r="D24" s="449"/>
      <c r="E24" s="199"/>
      <c r="F24" s="200"/>
      <c r="G24" s="201"/>
      <c r="I24" s="164"/>
      <c r="J24" s="158"/>
      <c r="K24" s="448"/>
      <c r="L24" s="449"/>
      <c r="M24" s="199"/>
      <c r="N24" s="200"/>
    </row>
    <row r="25" spans="1:14" x14ac:dyDescent="0.2">
      <c r="A25" s="164" t="s">
        <v>262</v>
      </c>
      <c r="B25" s="158" t="s">
        <v>263</v>
      </c>
      <c r="C25" s="448">
        <f>K25</f>
        <v>169.785</v>
      </c>
      <c r="D25" s="449">
        <f>L25*ESC!$C$10</f>
        <v>373.986963</v>
      </c>
      <c r="E25" s="199" t="s">
        <v>264</v>
      </c>
      <c r="F25" s="200" t="s">
        <v>264</v>
      </c>
      <c r="G25" s="201"/>
      <c r="I25" s="164" t="s">
        <v>262</v>
      </c>
      <c r="J25" s="158" t="s">
        <v>263</v>
      </c>
      <c r="K25" s="448">
        <v>169.785</v>
      </c>
      <c r="L25" s="449">
        <v>346.28422499999999</v>
      </c>
      <c r="M25" s="199" t="s">
        <v>264</v>
      </c>
      <c r="N25" s="200" t="s">
        <v>264</v>
      </c>
    </row>
    <row r="26" spans="1:14" x14ac:dyDescent="0.2">
      <c r="A26" s="164"/>
      <c r="B26" s="158" t="s">
        <v>265</v>
      </c>
      <c r="C26" s="448">
        <f>K26</f>
        <v>255.25500000000002</v>
      </c>
      <c r="D26" s="449">
        <f>L26*ESC!$C$10</f>
        <v>373.986963</v>
      </c>
      <c r="E26" s="199" t="s">
        <v>264</v>
      </c>
      <c r="F26" s="200" t="s">
        <v>264</v>
      </c>
      <c r="G26" s="201"/>
      <c r="I26" s="164"/>
      <c r="J26" s="158" t="s">
        <v>265</v>
      </c>
      <c r="K26" s="448">
        <v>255.25500000000002</v>
      </c>
      <c r="L26" s="449">
        <v>346.28422499999999</v>
      </c>
      <c r="M26" s="199" t="s">
        <v>264</v>
      </c>
      <c r="N26" s="200" t="s">
        <v>264</v>
      </c>
    </row>
    <row r="27" spans="1:14" ht="4.5" customHeight="1" x14ac:dyDescent="0.2">
      <c r="A27" s="164"/>
      <c r="B27" s="158"/>
      <c r="C27" s="448"/>
      <c r="D27" s="449"/>
      <c r="E27" s="199"/>
      <c r="F27" s="200"/>
      <c r="G27" s="201"/>
      <c r="I27" s="164"/>
      <c r="J27" s="158"/>
      <c r="K27" s="448"/>
      <c r="L27" s="449"/>
      <c r="M27" s="199"/>
      <c r="N27" s="200"/>
    </row>
    <row r="28" spans="1:14" x14ac:dyDescent="0.2">
      <c r="A28" s="164" t="s">
        <v>268</v>
      </c>
      <c r="B28" s="158" t="s">
        <v>263</v>
      </c>
      <c r="C28" s="448">
        <f>K28</f>
        <v>184.25400000000002</v>
      </c>
      <c r="D28" s="449">
        <f>L28*ESC!$C$10</f>
        <v>373.986963</v>
      </c>
      <c r="E28" s="199" t="s">
        <v>264</v>
      </c>
      <c r="F28" s="200" t="s">
        <v>264</v>
      </c>
      <c r="G28" s="201"/>
      <c r="I28" s="164" t="s">
        <v>268</v>
      </c>
      <c r="J28" s="158" t="s">
        <v>263</v>
      </c>
      <c r="K28" s="448">
        <v>184.25400000000002</v>
      </c>
      <c r="L28" s="449">
        <v>346.28422499999999</v>
      </c>
      <c r="M28" s="199" t="s">
        <v>264</v>
      </c>
      <c r="N28" s="200" t="s">
        <v>264</v>
      </c>
    </row>
    <row r="29" spans="1:14" x14ac:dyDescent="0.2">
      <c r="A29" s="164"/>
      <c r="B29" s="158" t="s">
        <v>265</v>
      </c>
      <c r="C29" s="448">
        <f>K29</f>
        <v>248.29350000000002</v>
      </c>
      <c r="D29" s="449">
        <f>L29*ESC!$C$10</f>
        <v>373.986963</v>
      </c>
      <c r="E29" s="199" t="s">
        <v>264</v>
      </c>
      <c r="F29" s="200" t="s">
        <v>264</v>
      </c>
      <c r="G29" s="201"/>
      <c r="I29" s="164"/>
      <c r="J29" s="158" t="s">
        <v>265</v>
      </c>
      <c r="K29" s="448">
        <v>248.29350000000002</v>
      </c>
      <c r="L29" s="449">
        <v>346.28422499999999</v>
      </c>
      <c r="M29" s="199" t="s">
        <v>264</v>
      </c>
      <c r="N29" s="200" t="s">
        <v>264</v>
      </c>
    </row>
    <row r="30" spans="1:14" ht="4.5" customHeight="1" x14ac:dyDescent="0.2">
      <c r="A30" s="164"/>
      <c r="B30" s="158"/>
      <c r="C30" s="448"/>
      <c r="D30" s="449"/>
      <c r="E30" s="199"/>
      <c r="F30" s="200"/>
      <c r="G30" s="201"/>
      <c r="I30" s="164"/>
      <c r="J30" s="158"/>
      <c r="K30" s="448"/>
      <c r="L30" s="449"/>
      <c r="M30" s="199"/>
      <c r="N30" s="200"/>
    </row>
    <row r="31" spans="1:14" x14ac:dyDescent="0.2">
      <c r="A31" s="164" t="s">
        <v>267</v>
      </c>
      <c r="B31" s="158" t="s">
        <v>263</v>
      </c>
      <c r="C31" s="448">
        <f>K31</f>
        <v>165.15450000000001</v>
      </c>
      <c r="D31" s="449">
        <f>L31*ESC!$C$10</f>
        <v>373.986963</v>
      </c>
      <c r="E31" s="199" t="s">
        <v>264</v>
      </c>
      <c r="F31" s="200" t="s">
        <v>264</v>
      </c>
      <c r="G31" s="201"/>
      <c r="I31" s="472" t="s">
        <v>267</v>
      </c>
      <c r="J31" s="473" t="s">
        <v>263</v>
      </c>
      <c r="K31" s="474">
        <v>165.15450000000001</v>
      </c>
      <c r="L31" s="449">
        <v>346.28422499999999</v>
      </c>
      <c r="M31" s="199" t="s">
        <v>264</v>
      </c>
      <c r="N31" s="200" t="s">
        <v>264</v>
      </c>
    </row>
    <row r="32" spans="1:14" x14ac:dyDescent="0.2">
      <c r="A32" s="164"/>
      <c r="B32" s="158" t="s">
        <v>265</v>
      </c>
      <c r="C32" s="448">
        <f>K32</f>
        <v>248.29350000000002</v>
      </c>
      <c r="D32" s="449">
        <f>L32*ESC!$C$10</f>
        <v>373.986963</v>
      </c>
      <c r="E32" s="199" t="s">
        <v>264</v>
      </c>
      <c r="F32" s="200" t="s">
        <v>264</v>
      </c>
      <c r="G32" s="201"/>
      <c r="I32" s="472"/>
      <c r="J32" s="473" t="s">
        <v>265</v>
      </c>
      <c r="K32" s="474">
        <v>248.29350000000002</v>
      </c>
      <c r="L32" s="449">
        <v>346.28422499999999</v>
      </c>
      <c r="M32" s="199" t="s">
        <v>264</v>
      </c>
      <c r="N32" s="200" t="s">
        <v>264</v>
      </c>
    </row>
    <row r="33" spans="1:14" ht="4.5" customHeight="1" x14ac:dyDescent="0.2">
      <c r="A33" s="164"/>
      <c r="B33" s="158"/>
      <c r="C33" s="448"/>
      <c r="D33" s="449"/>
      <c r="E33" s="199"/>
      <c r="F33" s="200"/>
      <c r="G33" s="201"/>
      <c r="I33" s="472"/>
      <c r="J33" s="473"/>
      <c r="K33" s="474"/>
      <c r="L33" s="475"/>
      <c r="M33" s="199"/>
      <c r="N33" s="200"/>
    </row>
    <row r="34" spans="1:14" x14ac:dyDescent="0.2">
      <c r="A34" s="164" t="s">
        <v>353</v>
      </c>
      <c r="B34" s="158" t="s">
        <v>263</v>
      </c>
      <c r="C34" s="448">
        <f>K34</f>
        <v>133.69650000000001</v>
      </c>
      <c r="D34" s="449">
        <f>L34*ESC!$C$10</f>
        <v>439.77313800000007</v>
      </c>
      <c r="E34" s="199" t="s">
        <v>264</v>
      </c>
      <c r="F34" s="200" t="s">
        <v>264</v>
      </c>
      <c r="G34" s="201"/>
      <c r="I34" s="472" t="s">
        <v>353</v>
      </c>
      <c r="J34" s="473" t="s">
        <v>263</v>
      </c>
      <c r="K34" s="474">
        <v>133.69650000000001</v>
      </c>
      <c r="L34" s="475">
        <v>407.19735000000003</v>
      </c>
      <c r="M34" s="199" t="s">
        <v>264</v>
      </c>
      <c r="N34" s="200" t="s">
        <v>264</v>
      </c>
    </row>
    <row r="35" spans="1:14" x14ac:dyDescent="0.2">
      <c r="A35" s="164"/>
      <c r="B35" s="158" t="s">
        <v>265</v>
      </c>
      <c r="C35" s="448">
        <f>K35</f>
        <v>174.14250000000001</v>
      </c>
      <c r="D35" s="449">
        <f>L35*ESC!$C$10</f>
        <v>439.77313800000007</v>
      </c>
      <c r="E35" s="199" t="s">
        <v>264</v>
      </c>
      <c r="F35" s="200" t="s">
        <v>264</v>
      </c>
      <c r="G35" s="201"/>
      <c r="I35" s="472"/>
      <c r="J35" s="473" t="s">
        <v>265</v>
      </c>
      <c r="K35" s="474">
        <v>174.14250000000001</v>
      </c>
      <c r="L35" s="475">
        <v>407.19735000000003</v>
      </c>
      <c r="M35" s="199" t="s">
        <v>264</v>
      </c>
      <c r="N35" s="200" t="s">
        <v>264</v>
      </c>
    </row>
    <row r="36" spans="1:14" ht="4.5" customHeight="1" x14ac:dyDescent="0.2">
      <c r="A36" s="164"/>
      <c r="B36" s="158"/>
      <c r="C36" s="448"/>
      <c r="D36" s="449"/>
      <c r="E36" s="199"/>
      <c r="F36" s="200"/>
      <c r="G36" s="201"/>
      <c r="I36" s="164"/>
      <c r="J36" s="158"/>
      <c r="K36" s="448"/>
      <c r="L36" s="449"/>
      <c r="M36" s="199"/>
      <c r="N36" s="200"/>
    </row>
    <row r="37" spans="1:14" x14ac:dyDescent="0.2">
      <c r="A37" s="164" t="s">
        <v>354</v>
      </c>
      <c r="B37" s="158" t="s">
        <v>263</v>
      </c>
      <c r="C37" s="448">
        <f>K37</f>
        <v>184.25400000000002</v>
      </c>
      <c r="D37" s="449">
        <f>L37*ESC!$C$10</f>
        <v>439.77313800000007</v>
      </c>
      <c r="E37" s="199" t="s">
        <v>264</v>
      </c>
      <c r="F37" s="200" t="s">
        <v>264</v>
      </c>
      <c r="G37" s="201"/>
      <c r="I37" s="164" t="s">
        <v>354</v>
      </c>
      <c r="J37" s="158" t="s">
        <v>263</v>
      </c>
      <c r="K37" s="448">
        <v>184.25400000000002</v>
      </c>
      <c r="L37" s="449">
        <v>407.19735000000003</v>
      </c>
      <c r="M37" s="199" t="s">
        <v>264</v>
      </c>
      <c r="N37" s="200" t="s">
        <v>264</v>
      </c>
    </row>
    <row r="38" spans="1:14" x14ac:dyDescent="0.2">
      <c r="A38" s="164"/>
      <c r="B38" s="158" t="s">
        <v>265</v>
      </c>
      <c r="C38" s="448">
        <f>K38</f>
        <v>248.29350000000002</v>
      </c>
      <c r="D38" s="449">
        <f>L38*ESC!$C$10</f>
        <v>439.77313800000007</v>
      </c>
      <c r="E38" s="199" t="s">
        <v>264</v>
      </c>
      <c r="F38" s="200" t="s">
        <v>264</v>
      </c>
      <c r="G38" s="201"/>
      <c r="I38" s="164"/>
      <c r="J38" s="158" t="s">
        <v>265</v>
      </c>
      <c r="K38" s="448">
        <v>248.29350000000002</v>
      </c>
      <c r="L38" s="449">
        <v>407.19735000000003</v>
      </c>
      <c r="M38" s="199" t="s">
        <v>264</v>
      </c>
      <c r="N38" s="200" t="s">
        <v>264</v>
      </c>
    </row>
    <row r="39" spans="1:14" ht="4.5" customHeight="1" x14ac:dyDescent="0.2">
      <c r="A39" s="164"/>
      <c r="B39" s="158"/>
      <c r="C39" s="448"/>
      <c r="D39" s="449"/>
      <c r="E39" s="199"/>
      <c r="F39" s="200"/>
      <c r="G39" s="201"/>
      <c r="I39" s="164"/>
      <c r="J39" s="158"/>
      <c r="K39" s="448"/>
      <c r="L39" s="449"/>
      <c r="M39" s="199"/>
      <c r="N39" s="200"/>
    </row>
    <row r="40" spans="1:14" x14ac:dyDescent="0.2">
      <c r="A40" s="163" t="s">
        <v>272</v>
      </c>
      <c r="B40" s="158"/>
      <c r="C40" s="448"/>
      <c r="D40" s="449"/>
      <c r="E40" s="199"/>
      <c r="F40" s="200"/>
      <c r="G40" s="201"/>
      <c r="I40" s="163" t="s">
        <v>272</v>
      </c>
      <c r="J40" s="158"/>
      <c r="K40" s="448"/>
      <c r="L40" s="449"/>
      <c r="M40" s="199"/>
      <c r="N40" s="200"/>
    </row>
    <row r="41" spans="1:14" x14ac:dyDescent="0.2">
      <c r="A41" s="164" t="s">
        <v>355</v>
      </c>
      <c r="B41" s="158" t="s">
        <v>362</v>
      </c>
      <c r="C41" s="448">
        <f>K41</f>
        <v>115.72050000000002</v>
      </c>
      <c r="D41" s="449">
        <f>L41*ESC!$C$10</f>
        <v>379.38381075000001</v>
      </c>
      <c r="E41" s="199" t="s">
        <v>264</v>
      </c>
      <c r="F41" s="200" t="s">
        <v>264</v>
      </c>
      <c r="G41" s="201"/>
      <c r="I41" s="472" t="s">
        <v>355</v>
      </c>
      <c r="J41" s="473" t="s">
        <v>362</v>
      </c>
      <c r="K41" s="474">
        <v>115.72050000000002</v>
      </c>
      <c r="L41" s="475">
        <v>351.28130625</v>
      </c>
      <c r="M41" s="199" t="s">
        <v>264</v>
      </c>
      <c r="N41" s="200" t="s">
        <v>264</v>
      </c>
    </row>
    <row r="42" spans="1:14" x14ac:dyDescent="0.2">
      <c r="A42" s="164"/>
      <c r="B42" s="158" t="s">
        <v>263</v>
      </c>
      <c r="C42" s="448">
        <f>K42</f>
        <v>121.33800000000001</v>
      </c>
      <c r="D42" s="449">
        <f>L42*ESC!$C$10</f>
        <v>379.38381075000001</v>
      </c>
      <c r="E42" s="199" t="s">
        <v>264</v>
      </c>
      <c r="F42" s="200" t="s">
        <v>264</v>
      </c>
      <c r="G42" s="201"/>
      <c r="I42" s="472"/>
      <c r="J42" s="473" t="s">
        <v>263</v>
      </c>
      <c r="K42" s="474">
        <v>121.33800000000001</v>
      </c>
      <c r="L42" s="475">
        <v>351.28130625</v>
      </c>
      <c r="M42" s="199" t="s">
        <v>264</v>
      </c>
      <c r="N42" s="200" t="s">
        <v>264</v>
      </c>
    </row>
    <row r="43" spans="1:14" x14ac:dyDescent="0.2">
      <c r="A43" s="164"/>
      <c r="B43" s="158" t="s">
        <v>265</v>
      </c>
      <c r="C43" s="448">
        <f>K43</f>
        <v>158.41350000000003</v>
      </c>
      <c r="D43" s="449">
        <f>L43*ESC!$C$10</f>
        <v>379.38381075000001</v>
      </c>
      <c r="E43" s="199" t="s">
        <v>264</v>
      </c>
      <c r="F43" s="200" t="s">
        <v>264</v>
      </c>
      <c r="G43" s="201"/>
      <c r="I43" s="472"/>
      <c r="J43" s="473" t="s">
        <v>265</v>
      </c>
      <c r="K43" s="474">
        <v>158.41350000000003</v>
      </c>
      <c r="L43" s="475">
        <v>351.28130625</v>
      </c>
      <c r="M43" s="199" t="s">
        <v>264</v>
      </c>
      <c r="N43" s="200" t="s">
        <v>264</v>
      </c>
    </row>
    <row r="44" spans="1:14" ht="4.5" customHeight="1" x14ac:dyDescent="0.2">
      <c r="A44" s="164"/>
      <c r="B44" s="158"/>
      <c r="C44" s="448"/>
      <c r="D44" s="449"/>
      <c r="E44" s="199"/>
      <c r="F44" s="200"/>
      <c r="G44" s="201"/>
      <c r="I44" s="472"/>
      <c r="J44" s="473"/>
      <c r="K44" s="474"/>
      <c r="L44" s="475"/>
      <c r="M44" s="199"/>
      <c r="N44" s="200"/>
    </row>
    <row r="45" spans="1:14" s="485" customFormat="1" x14ac:dyDescent="0.2">
      <c r="A45" s="164" t="s">
        <v>407</v>
      </c>
      <c r="B45" s="158" t="s">
        <v>263</v>
      </c>
      <c r="C45" s="448">
        <f>K45</f>
        <v>121.33800000000001</v>
      </c>
      <c r="D45" s="449">
        <f>L45*ESC!$C$10</f>
        <v>379.38381075000001</v>
      </c>
      <c r="E45" s="199" t="s">
        <v>264</v>
      </c>
      <c r="F45" s="200" t="s">
        <v>264</v>
      </c>
      <c r="G45" s="201"/>
      <c r="I45" s="164" t="s">
        <v>407</v>
      </c>
      <c r="J45" s="158" t="s">
        <v>263</v>
      </c>
      <c r="K45" s="474">
        <v>121.33800000000001</v>
      </c>
      <c r="L45" s="475">
        <v>351.28130625</v>
      </c>
      <c r="M45" s="199" t="s">
        <v>264</v>
      </c>
      <c r="N45" s="200" t="s">
        <v>264</v>
      </c>
    </row>
    <row r="46" spans="1:14" s="485" customFormat="1" x14ac:dyDescent="0.2">
      <c r="A46" s="164"/>
      <c r="B46" s="158" t="s">
        <v>265</v>
      </c>
      <c r="C46" s="448">
        <f>K46</f>
        <v>158.41350000000003</v>
      </c>
      <c r="D46" s="449">
        <f>L46*ESC!$C$10</f>
        <v>379.38381075000001</v>
      </c>
      <c r="E46" s="199" t="s">
        <v>264</v>
      </c>
      <c r="F46" s="200" t="s">
        <v>264</v>
      </c>
      <c r="G46" s="201"/>
      <c r="I46" s="164"/>
      <c r="J46" s="158" t="s">
        <v>265</v>
      </c>
      <c r="K46" s="474">
        <v>158.41350000000003</v>
      </c>
      <c r="L46" s="475">
        <v>351.28130625</v>
      </c>
      <c r="M46" s="199" t="s">
        <v>264</v>
      </c>
      <c r="N46" s="200" t="s">
        <v>264</v>
      </c>
    </row>
    <row r="47" spans="1:14" s="485" customFormat="1" ht="4.5" customHeight="1" x14ac:dyDescent="0.2">
      <c r="A47" s="164"/>
      <c r="B47" s="158"/>
      <c r="C47" s="448"/>
      <c r="D47" s="449"/>
      <c r="E47" s="444"/>
      <c r="F47" s="445"/>
      <c r="G47" s="201"/>
      <c r="I47" s="164"/>
      <c r="J47" s="158"/>
      <c r="K47" s="448"/>
      <c r="L47" s="449"/>
      <c r="M47" s="444"/>
      <c r="N47" s="445"/>
    </row>
    <row r="48" spans="1:14" x14ac:dyDescent="0.2">
      <c r="A48" s="164" t="s">
        <v>401</v>
      </c>
      <c r="B48" s="158" t="s">
        <v>263</v>
      </c>
      <c r="C48" s="448">
        <f>K48</f>
        <v>161.78400000000002</v>
      </c>
      <c r="D48" s="449">
        <f>L48*ESC!$C$10</f>
        <v>540.93501000000003</v>
      </c>
      <c r="E48" s="444">
        <f t="shared" ref="E48:E61" si="0">M48</f>
        <v>211.62708000000001</v>
      </c>
      <c r="F48" s="445">
        <f>N48*ESC!$C$10</f>
        <v>721.06636833000005</v>
      </c>
      <c r="G48" s="201"/>
      <c r="I48" s="164" t="s">
        <v>401</v>
      </c>
      <c r="J48" s="158" t="s">
        <v>263</v>
      </c>
      <c r="K48" s="448">
        <v>161.78400000000002</v>
      </c>
      <c r="L48" s="449">
        <v>500.86575000000005</v>
      </c>
      <c r="M48" s="444">
        <v>211.62708000000001</v>
      </c>
      <c r="N48" s="445">
        <v>667.65404475000003</v>
      </c>
    </row>
    <row r="49" spans="1:14" x14ac:dyDescent="0.2">
      <c r="A49" s="164"/>
      <c r="B49" s="158" t="s">
        <v>265</v>
      </c>
      <c r="C49" s="448">
        <f>K49</f>
        <v>204.477</v>
      </c>
      <c r="D49" s="449">
        <f>L49*ESC!$C$10</f>
        <v>540.93501000000003</v>
      </c>
      <c r="E49" s="444">
        <f t="shared" si="0"/>
        <v>267.47311500000001</v>
      </c>
      <c r="F49" s="445">
        <f>N49*ESC!$C$10</f>
        <v>721.06636833000005</v>
      </c>
      <c r="G49" s="201"/>
      <c r="I49" s="164"/>
      <c r="J49" s="158" t="s">
        <v>265</v>
      </c>
      <c r="K49" s="448">
        <v>204.477</v>
      </c>
      <c r="L49" s="449">
        <v>500.86575000000005</v>
      </c>
      <c r="M49" s="444">
        <v>267.47311500000001</v>
      </c>
      <c r="N49" s="445">
        <v>667.65404475000003</v>
      </c>
    </row>
    <row r="50" spans="1:14" ht="4.5" customHeight="1" x14ac:dyDescent="0.2">
      <c r="A50" s="164"/>
      <c r="B50" s="158"/>
      <c r="C50" s="448"/>
      <c r="D50" s="449"/>
      <c r="E50" s="444"/>
      <c r="F50" s="445"/>
      <c r="G50" s="201"/>
      <c r="I50" s="164"/>
      <c r="J50" s="158"/>
      <c r="K50" s="448"/>
      <c r="L50" s="449"/>
      <c r="M50" s="444"/>
      <c r="N50" s="445"/>
    </row>
    <row r="51" spans="1:14" x14ac:dyDescent="0.2">
      <c r="A51" s="164" t="s">
        <v>273</v>
      </c>
      <c r="B51" s="158" t="s">
        <v>263</v>
      </c>
      <c r="C51" s="448">
        <f>K51</f>
        <v>161.78400000000002</v>
      </c>
      <c r="D51" s="449">
        <f>L51*ESC!$C$10</f>
        <v>540.93501000000003</v>
      </c>
      <c r="E51" s="444">
        <f t="shared" si="0"/>
        <v>211.62708000000001</v>
      </c>
      <c r="F51" s="445">
        <f>N51*ESC!$C$10</f>
        <v>721.06636833000005</v>
      </c>
      <c r="G51" s="201"/>
      <c r="I51" s="164" t="s">
        <v>273</v>
      </c>
      <c r="J51" s="158" t="s">
        <v>263</v>
      </c>
      <c r="K51" s="448">
        <v>161.78400000000002</v>
      </c>
      <c r="L51" s="449">
        <v>500.86575000000005</v>
      </c>
      <c r="M51" s="444">
        <v>211.62708000000001</v>
      </c>
      <c r="N51" s="445">
        <v>667.65404475000003</v>
      </c>
    </row>
    <row r="52" spans="1:14" x14ac:dyDescent="0.2">
      <c r="A52" s="164"/>
      <c r="B52" s="158" t="s">
        <v>265</v>
      </c>
      <c r="C52" s="448">
        <f>K52</f>
        <v>204.477</v>
      </c>
      <c r="D52" s="449">
        <f>L52*ESC!$C$10</f>
        <v>540.93501000000003</v>
      </c>
      <c r="E52" s="444">
        <f t="shared" si="0"/>
        <v>267.47311500000001</v>
      </c>
      <c r="F52" s="445">
        <f>N52*ESC!$C$10</f>
        <v>721.06636833000005</v>
      </c>
      <c r="G52" s="201"/>
      <c r="I52" s="164"/>
      <c r="J52" s="158" t="s">
        <v>265</v>
      </c>
      <c r="K52" s="448">
        <v>204.477</v>
      </c>
      <c r="L52" s="449">
        <v>500.86575000000005</v>
      </c>
      <c r="M52" s="444">
        <v>267.47311500000001</v>
      </c>
      <c r="N52" s="445">
        <v>667.65404475000003</v>
      </c>
    </row>
    <row r="53" spans="1:14" ht="4.5" customHeight="1" x14ac:dyDescent="0.2">
      <c r="A53" s="164"/>
      <c r="B53" s="158"/>
      <c r="C53" s="448"/>
      <c r="D53" s="449"/>
      <c r="E53" s="444"/>
      <c r="F53" s="445"/>
      <c r="G53" s="201"/>
      <c r="I53" s="164"/>
      <c r="J53" s="158"/>
      <c r="K53" s="448"/>
      <c r="L53" s="449"/>
      <c r="M53" s="444"/>
      <c r="N53" s="445"/>
    </row>
    <row r="54" spans="1:14" x14ac:dyDescent="0.2">
      <c r="A54" s="164" t="s">
        <v>274</v>
      </c>
      <c r="B54" s="158" t="s">
        <v>263</v>
      </c>
      <c r="C54" s="448">
        <f>K54</f>
        <v>161.78400000000002</v>
      </c>
      <c r="D54" s="449">
        <f>L54*ESC!$C$10</f>
        <v>540.93501000000003</v>
      </c>
      <c r="E54" s="444">
        <f t="shared" si="0"/>
        <v>211.62708000000001</v>
      </c>
      <c r="F54" s="445">
        <f>N54*ESC!$C$10</f>
        <v>721.06636833000005</v>
      </c>
      <c r="G54" s="201"/>
      <c r="I54" s="164" t="s">
        <v>274</v>
      </c>
      <c r="J54" s="158" t="s">
        <v>263</v>
      </c>
      <c r="K54" s="448">
        <v>161.78400000000002</v>
      </c>
      <c r="L54" s="449">
        <v>500.86575000000005</v>
      </c>
      <c r="M54" s="444">
        <v>211.62708000000001</v>
      </c>
      <c r="N54" s="445">
        <v>667.65404475000003</v>
      </c>
    </row>
    <row r="55" spans="1:14" ht="12.75" customHeight="1" x14ac:dyDescent="0.2">
      <c r="A55" s="164"/>
      <c r="B55" s="158" t="s">
        <v>265</v>
      </c>
      <c r="C55" s="448">
        <f>K55</f>
        <v>204.477</v>
      </c>
      <c r="D55" s="449">
        <f>L55*ESC!$C$10</f>
        <v>540.93501000000003</v>
      </c>
      <c r="E55" s="444">
        <f t="shared" si="0"/>
        <v>267.47311500000001</v>
      </c>
      <c r="F55" s="445">
        <f>N55*ESC!$C$10</f>
        <v>721.06636833000005</v>
      </c>
      <c r="G55" s="201"/>
      <c r="I55" s="164"/>
      <c r="J55" s="158" t="s">
        <v>265</v>
      </c>
      <c r="K55" s="448">
        <v>204.477</v>
      </c>
      <c r="L55" s="449">
        <v>500.86575000000005</v>
      </c>
      <c r="M55" s="444">
        <v>267.47311500000001</v>
      </c>
      <c r="N55" s="445">
        <v>667.65404475000003</v>
      </c>
    </row>
    <row r="56" spans="1:14" ht="4.5" customHeight="1" x14ac:dyDescent="0.2">
      <c r="A56" s="164"/>
      <c r="B56" s="158"/>
      <c r="C56" s="448"/>
      <c r="D56" s="449"/>
      <c r="E56" s="444"/>
      <c r="F56" s="445"/>
      <c r="G56" s="201"/>
      <c r="I56" s="164"/>
      <c r="J56" s="158"/>
      <c r="K56" s="448"/>
      <c r="L56" s="449"/>
      <c r="M56" s="444"/>
      <c r="N56" s="445"/>
    </row>
    <row r="57" spans="1:14" x14ac:dyDescent="0.2">
      <c r="A57" s="164" t="s">
        <v>275</v>
      </c>
      <c r="B57" s="158" t="s">
        <v>263</v>
      </c>
      <c r="C57" s="448">
        <f>K57</f>
        <v>161.78400000000002</v>
      </c>
      <c r="D57" s="449">
        <f>L57*ESC!$C$10</f>
        <v>540.93501000000003</v>
      </c>
      <c r="E57" s="444">
        <f t="shared" si="0"/>
        <v>211.62708000000001</v>
      </c>
      <c r="F57" s="445">
        <f>N57*ESC!$C$10</f>
        <v>721.06636833000005</v>
      </c>
      <c r="G57" s="201"/>
      <c r="I57" s="164" t="s">
        <v>275</v>
      </c>
      <c r="J57" s="158" t="s">
        <v>263</v>
      </c>
      <c r="K57" s="448">
        <v>161.78400000000002</v>
      </c>
      <c r="L57" s="449">
        <v>500.86575000000005</v>
      </c>
      <c r="M57" s="444">
        <v>211.62708000000001</v>
      </c>
      <c r="N57" s="445">
        <v>667.65404475000003</v>
      </c>
    </row>
    <row r="58" spans="1:14" x14ac:dyDescent="0.2">
      <c r="A58" s="164"/>
      <c r="B58" s="158" t="s">
        <v>265</v>
      </c>
      <c r="C58" s="448">
        <f>K58</f>
        <v>204.477</v>
      </c>
      <c r="D58" s="449">
        <f>L58*ESC!$C$10</f>
        <v>540.93501000000003</v>
      </c>
      <c r="E58" s="444">
        <f t="shared" si="0"/>
        <v>267.47311500000001</v>
      </c>
      <c r="F58" s="445">
        <f>N58*ESC!$C$10</f>
        <v>721.06636833000005</v>
      </c>
      <c r="G58" s="201"/>
      <c r="I58" s="164"/>
      <c r="J58" s="158" t="s">
        <v>265</v>
      </c>
      <c r="K58" s="448">
        <v>204.477</v>
      </c>
      <c r="L58" s="449">
        <v>500.86575000000005</v>
      </c>
      <c r="M58" s="444">
        <v>267.47311500000001</v>
      </c>
      <c r="N58" s="445">
        <v>667.65404475000003</v>
      </c>
    </row>
    <row r="59" spans="1:14" ht="4.5" customHeight="1" x14ac:dyDescent="0.2">
      <c r="A59" s="165"/>
      <c r="B59" s="159"/>
      <c r="C59" s="448"/>
      <c r="D59" s="477"/>
      <c r="E59" s="444"/>
      <c r="F59" s="445"/>
      <c r="G59" s="201"/>
      <c r="I59" s="165"/>
      <c r="J59" s="159"/>
      <c r="K59" s="448"/>
      <c r="L59" s="449"/>
      <c r="M59" s="444"/>
      <c r="N59" s="445"/>
    </row>
    <row r="60" spans="1:14" x14ac:dyDescent="0.2">
      <c r="A60" s="164" t="s">
        <v>276</v>
      </c>
      <c r="B60" s="158" t="s">
        <v>277</v>
      </c>
      <c r="C60" s="448">
        <f>K60</f>
        <v>158.76000000000002</v>
      </c>
      <c r="D60" s="449">
        <f>L60</f>
        <v>334.26697500000006</v>
      </c>
      <c r="E60" s="444">
        <f t="shared" si="0"/>
        <v>211.62708000000001</v>
      </c>
      <c r="F60" s="445">
        <f>N60</f>
        <v>445.57787767500002</v>
      </c>
      <c r="G60" s="201"/>
      <c r="I60" s="164" t="s">
        <v>276</v>
      </c>
      <c r="J60" s="158" t="s">
        <v>277</v>
      </c>
      <c r="K60" s="448">
        <v>158.76000000000002</v>
      </c>
      <c r="L60" s="449">
        <v>334.26697500000006</v>
      </c>
      <c r="M60" s="444">
        <v>211.62708000000001</v>
      </c>
      <c r="N60" s="445">
        <v>445.57787767500002</v>
      </c>
    </row>
    <row r="61" spans="1:14" ht="13.5" thickBot="1" x14ac:dyDescent="0.25">
      <c r="A61" s="156"/>
      <c r="B61" s="160" t="s">
        <v>265</v>
      </c>
      <c r="C61" s="450">
        <f>K61</f>
        <v>200.655</v>
      </c>
      <c r="D61" s="478">
        <f>L61</f>
        <v>334.26697500000006</v>
      </c>
      <c r="E61" s="446">
        <f t="shared" si="0"/>
        <v>267.47311500000001</v>
      </c>
      <c r="F61" s="447">
        <f>N61</f>
        <v>445.57787767500002</v>
      </c>
      <c r="G61" s="201"/>
      <c r="I61" s="156"/>
      <c r="J61" s="160" t="s">
        <v>265</v>
      </c>
      <c r="K61" s="450">
        <v>200.655</v>
      </c>
      <c r="L61" s="451">
        <v>334.26697500000006</v>
      </c>
      <c r="M61" s="446">
        <v>267.47311500000001</v>
      </c>
      <c r="N61" s="447">
        <v>445.57787767500002</v>
      </c>
    </row>
    <row r="62" spans="1:14" x14ac:dyDescent="0.2">
      <c r="D62" s="161"/>
      <c r="L62" s="161"/>
    </row>
    <row r="63" spans="1:14" ht="13.5" thickBot="1" x14ac:dyDescent="0.25">
      <c r="A63" s="208"/>
      <c r="B63" s="208"/>
      <c r="C63" s="208"/>
      <c r="D63" s="208"/>
      <c r="E63" s="208"/>
      <c r="F63" s="208"/>
      <c r="G63" s="209"/>
      <c r="I63" s="208"/>
      <c r="J63" s="208"/>
      <c r="K63" s="208"/>
      <c r="L63" s="208"/>
      <c r="M63" s="208"/>
      <c r="N63" s="208"/>
    </row>
    <row r="64" spans="1:14" ht="15.75" customHeight="1" x14ac:dyDescent="0.2">
      <c r="A64" s="543" t="s">
        <v>282</v>
      </c>
      <c r="B64" s="544"/>
      <c r="C64" s="544"/>
      <c r="D64" s="544"/>
      <c r="E64" s="544"/>
      <c r="F64" s="545"/>
      <c r="G64" s="113"/>
      <c r="I64" s="543" t="s">
        <v>282</v>
      </c>
      <c r="J64" s="544"/>
      <c r="K64" s="544"/>
      <c r="L64" s="544"/>
      <c r="M64" s="544"/>
      <c r="N64" s="545"/>
    </row>
    <row r="65" spans="1:14" ht="27" customHeight="1" x14ac:dyDescent="0.2">
      <c r="A65" s="537" t="s">
        <v>283</v>
      </c>
      <c r="B65" s="538"/>
      <c r="C65" s="538"/>
      <c r="D65" s="538"/>
      <c r="E65" s="538"/>
      <c r="F65" s="539"/>
      <c r="G65" s="210"/>
      <c r="I65" s="537" t="s">
        <v>283</v>
      </c>
      <c r="J65" s="538"/>
      <c r="K65" s="538"/>
      <c r="L65" s="538"/>
      <c r="M65" s="538"/>
      <c r="N65" s="539"/>
    </row>
    <row r="66" spans="1:14" ht="24.75" customHeight="1" x14ac:dyDescent="0.2">
      <c r="A66" s="540" t="s">
        <v>343</v>
      </c>
      <c r="B66" s="541"/>
      <c r="C66" s="541"/>
      <c r="D66" s="541"/>
      <c r="E66" s="541"/>
      <c r="F66" s="542"/>
      <c r="G66" s="211"/>
      <c r="I66" s="540" t="s">
        <v>343</v>
      </c>
      <c r="J66" s="541"/>
      <c r="K66" s="541"/>
      <c r="L66" s="541"/>
      <c r="M66" s="541"/>
      <c r="N66" s="542"/>
    </row>
    <row r="67" spans="1:14" ht="39.75" customHeight="1" x14ac:dyDescent="0.2">
      <c r="A67" s="540" t="s">
        <v>344</v>
      </c>
      <c r="B67" s="541"/>
      <c r="C67" s="541"/>
      <c r="D67" s="541"/>
      <c r="E67" s="541"/>
      <c r="F67" s="542"/>
      <c r="G67" s="210"/>
      <c r="I67" s="540" t="s">
        <v>344</v>
      </c>
      <c r="J67" s="541"/>
      <c r="K67" s="541"/>
      <c r="L67" s="541"/>
      <c r="M67" s="541"/>
      <c r="N67" s="542"/>
    </row>
    <row r="68" spans="1:14" ht="12.75" customHeight="1" thickBot="1" x14ac:dyDescent="0.25">
      <c r="A68" s="534" t="s">
        <v>342</v>
      </c>
      <c r="B68" s="535"/>
      <c r="C68" s="535"/>
      <c r="D68" s="535"/>
      <c r="E68" s="536"/>
      <c r="F68" s="479">
        <f>N68</f>
        <v>220.5</v>
      </c>
      <c r="I68" s="534" t="s">
        <v>342</v>
      </c>
      <c r="J68" s="535"/>
      <c r="K68" s="535"/>
      <c r="L68" s="535"/>
      <c r="M68" s="536"/>
      <c r="N68" s="479">
        <v>220.5</v>
      </c>
    </row>
    <row r="70" spans="1:14" ht="15" x14ac:dyDescent="0.2">
      <c r="C70" s="410" t="s">
        <v>379</v>
      </c>
    </row>
    <row r="72" spans="1:14" ht="15" x14ac:dyDescent="0.2">
      <c r="C72" s="410" t="s">
        <v>380</v>
      </c>
    </row>
  </sheetData>
  <mergeCells count="13">
    <mergeCell ref="A64:F64"/>
    <mergeCell ref="I64:N64"/>
    <mergeCell ref="I1:N1"/>
    <mergeCell ref="I9:N9"/>
    <mergeCell ref="E1:F2"/>
    <mergeCell ref="A68:E68"/>
    <mergeCell ref="I68:M68"/>
    <mergeCell ref="A65:F65"/>
    <mergeCell ref="I65:N65"/>
    <mergeCell ref="A66:F66"/>
    <mergeCell ref="I66:N66"/>
    <mergeCell ref="A67:F67"/>
    <mergeCell ref="I67:N67"/>
  </mergeCells>
  <hyperlinks>
    <hyperlink ref="C70" r:id="rId1" xr:uid="{00000000-0004-0000-0200-000000000000}"/>
    <hyperlink ref="C72" r:id="rId2" xr:uid="{00000000-0004-0000-0200-000001000000}"/>
  </hyperlinks>
  <pageMargins left="1" right="1" top="1" bottom="1" header="0.5" footer="0.5"/>
  <pageSetup scale="76" orientation="portrait" r:id="rId3"/>
  <headerFooter alignWithMargins="0"/>
  <ignoredErrors>
    <ignoredError sqref="D19:D20" evalError="1"/>
    <ignoredError sqref="D48:D50 E48:E50 D51:D58 E51:E5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N69"/>
  <sheetViews>
    <sheetView tabSelected="1" zoomScale="80" zoomScaleNormal="80" workbookViewId="0">
      <selection activeCell="C60" sqref="C60"/>
    </sheetView>
  </sheetViews>
  <sheetFormatPr defaultRowHeight="15" x14ac:dyDescent="0.2"/>
  <cols>
    <col min="1" max="1" width="40.21875" customWidth="1"/>
    <col min="2" max="3" width="11.77734375" style="1" customWidth="1"/>
    <col min="4" max="6" width="11.77734375" customWidth="1"/>
    <col min="7" max="7" width="8.33203125" customWidth="1"/>
    <col min="8" max="8" width="41.88671875" hidden="1" customWidth="1"/>
    <col min="9" max="13" width="11.77734375" hidden="1" customWidth="1"/>
    <col min="14" max="14" width="8.88671875" customWidth="1"/>
  </cols>
  <sheetData>
    <row r="1" spans="1:14" ht="15.75" x14ac:dyDescent="0.25">
      <c r="A1" s="12" t="s">
        <v>365</v>
      </c>
      <c r="B1" s="13"/>
      <c r="C1" s="13"/>
      <c r="D1" s="12"/>
      <c r="E1" s="12"/>
      <c r="F1" s="12"/>
      <c r="H1" s="12" t="s">
        <v>279</v>
      </c>
      <c r="I1" s="13"/>
      <c r="J1" s="13"/>
      <c r="K1" s="12"/>
      <c r="L1" s="12"/>
      <c r="M1" s="12"/>
      <c r="N1" s="415"/>
    </row>
    <row r="2" spans="1:14" ht="15.75" x14ac:dyDescent="0.25">
      <c r="A2" s="12" t="s">
        <v>193</v>
      </c>
      <c r="B2" s="13"/>
      <c r="C2" s="13"/>
      <c r="D2" s="12"/>
      <c r="E2" s="12"/>
      <c r="F2" s="12"/>
      <c r="H2" s="12" t="s">
        <v>234</v>
      </c>
      <c r="I2" s="13"/>
      <c r="J2" s="13"/>
      <c r="K2" s="12"/>
      <c r="L2" s="12"/>
      <c r="M2" s="12"/>
    </row>
    <row r="3" spans="1:14" ht="15.75" x14ac:dyDescent="0.25">
      <c r="A3" s="120">
        <f>ESC!$B$4</f>
        <v>45992</v>
      </c>
      <c r="B3" s="13"/>
      <c r="C3" s="13"/>
      <c r="D3" s="12"/>
      <c r="E3" s="12"/>
      <c r="F3" s="12"/>
      <c r="H3" s="558" t="s">
        <v>402</v>
      </c>
      <c r="I3" s="559"/>
      <c r="J3" s="559"/>
      <c r="K3" s="559"/>
      <c r="L3" s="559"/>
      <c r="M3" s="559"/>
    </row>
    <row r="4" spans="1:14" ht="15.75" customHeight="1" x14ac:dyDescent="0.25">
      <c r="A4" s="562" t="s">
        <v>346</v>
      </c>
      <c r="B4" s="562"/>
      <c r="C4" s="562"/>
      <c r="D4" s="562"/>
      <c r="E4" s="561">
        <f>ESC!$C$7</f>
        <v>2.3877000000000002</v>
      </c>
      <c r="F4" s="561"/>
      <c r="H4" s="12" t="s">
        <v>112</v>
      </c>
      <c r="I4" s="13"/>
      <c r="J4" s="13"/>
      <c r="K4" s="12"/>
      <c r="L4" s="12"/>
      <c r="M4" s="12"/>
    </row>
    <row r="5" spans="1:14" ht="15" customHeight="1" x14ac:dyDescent="0.2">
      <c r="A5" s="562"/>
      <c r="B5" s="562"/>
      <c r="C5" s="562"/>
      <c r="D5" s="562"/>
      <c r="E5" s="561"/>
      <c r="F5" s="561"/>
      <c r="H5" s="154" t="s">
        <v>346</v>
      </c>
      <c r="I5" s="15"/>
      <c r="J5" s="15"/>
      <c r="K5" s="11"/>
      <c r="L5" s="11"/>
      <c r="M5" s="11"/>
    </row>
    <row r="6" spans="1:14" ht="15" customHeight="1" x14ac:dyDescent="0.25">
      <c r="A6" s="269"/>
      <c r="B6" s="269"/>
      <c r="C6" s="269"/>
      <c r="D6" s="269"/>
      <c r="E6" s="270"/>
      <c r="F6" s="270"/>
      <c r="I6" s="1"/>
      <c r="J6" s="1"/>
    </row>
    <row r="7" spans="1:14" ht="15.75" x14ac:dyDescent="0.25">
      <c r="A7" s="12" t="s">
        <v>0</v>
      </c>
      <c r="B7" s="13"/>
      <c r="C7" s="13"/>
      <c r="D7" s="12"/>
      <c r="E7" s="12"/>
      <c r="F7" s="12"/>
      <c r="H7" s="12" t="s">
        <v>0</v>
      </c>
      <c r="I7" s="13"/>
      <c r="J7" s="13"/>
      <c r="K7" s="12"/>
      <c r="L7" s="12"/>
      <c r="M7" s="12"/>
    </row>
    <row r="8" spans="1:14" x14ac:dyDescent="0.2">
      <c r="I8" s="1"/>
      <c r="J8" s="1"/>
    </row>
    <row r="9" spans="1:14" x14ac:dyDescent="0.2">
      <c r="B9" s="2" t="s">
        <v>1</v>
      </c>
      <c r="C9" s="271" t="s">
        <v>191</v>
      </c>
      <c r="I9" s="88" t="s">
        <v>219</v>
      </c>
      <c r="J9" s="2"/>
    </row>
    <row r="11" spans="1:14" ht="15.75" x14ac:dyDescent="0.25">
      <c r="A11" s="42" t="s">
        <v>366</v>
      </c>
      <c r="B11" s="28">
        <f>(ROUND(I11*ESC!$C$10,2))</f>
        <v>373.99</v>
      </c>
      <c r="C11" s="1">
        <f>I11</f>
        <v>346.28422499999999</v>
      </c>
      <c r="H11" s="42" t="s">
        <v>366</v>
      </c>
      <c r="I11" s="28">
        <v>346.28422499999999</v>
      </c>
    </row>
    <row r="12" spans="1:14" ht="15.75" x14ac:dyDescent="0.25">
      <c r="A12" s="42" t="s">
        <v>367</v>
      </c>
      <c r="B12" s="28">
        <f>(ROUND(I12*ESC!$C$10,2))</f>
        <v>487.45</v>
      </c>
      <c r="C12" s="1">
        <f>I12</f>
        <v>451.34145000000001</v>
      </c>
      <c r="H12" s="42" t="s">
        <v>367</v>
      </c>
      <c r="I12" s="28">
        <v>451.34145000000001</v>
      </c>
    </row>
    <row r="13" spans="1:14" ht="15.75" x14ac:dyDescent="0.25">
      <c r="A13" s="42" t="s">
        <v>368</v>
      </c>
      <c r="B13" s="13" t="s">
        <v>226</v>
      </c>
      <c r="C13" s="121"/>
      <c r="H13" s="42" t="s">
        <v>368</v>
      </c>
      <c r="I13" s="17" t="s">
        <v>227</v>
      </c>
      <c r="J13" s="39"/>
      <c r="K13" s="18"/>
      <c r="L13" s="18"/>
    </row>
    <row r="14" spans="1:14" ht="15.75" x14ac:dyDescent="0.25">
      <c r="B14" s="17"/>
      <c r="C14" s="39"/>
      <c r="I14" s="17"/>
      <c r="J14" s="39"/>
    </row>
    <row r="15" spans="1:14" ht="15.75" x14ac:dyDescent="0.25">
      <c r="A15" s="560" t="s">
        <v>220</v>
      </c>
      <c r="B15" s="560"/>
      <c r="C15" s="560"/>
      <c r="D15" s="560"/>
      <c r="E15" s="560"/>
      <c r="F15" s="560"/>
      <c r="H15" s="560" t="s">
        <v>220</v>
      </c>
      <c r="I15" s="560"/>
      <c r="J15" s="560"/>
      <c r="K15" s="560"/>
      <c r="L15" s="560"/>
      <c r="M15" s="560"/>
    </row>
    <row r="16" spans="1:14" ht="15.75" x14ac:dyDescent="0.25">
      <c r="A16" s="560" t="s">
        <v>221</v>
      </c>
      <c r="B16" s="560"/>
      <c r="C16" s="560"/>
      <c r="D16" s="560"/>
      <c r="E16" s="560"/>
      <c r="F16" s="560"/>
      <c r="H16" s="560" t="s">
        <v>221</v>
      </c>
      <c r="I16" s="560"/>
      <c r="J16" s="560"/>
      <c r="K16" s="560"/>
      <c r="L16" s="560"/>
      <c r="M16" s="560"/>
    </row>
    <row r="17" spans="1:13" ht="15.75" thickBot="1" x14ac:dyDescent="0.25"/>
    <row r="18" spans="1:13" ht="16.5" thickBot="1" x14ac:dyDescent="0.3">
      <c r="A18" s="107" t="s">
        <v>2</v>
      </c>
      <c r="B18" s="108"/>
      <c r="C18" s="108"/>
      <c r="D18" s="109"/>
      <c r="E18" s="109"/>
      <c r="F18" s="110"/>
      <c r="H18" s="107" t="s">
        <v>222</v>
      </c>
      <c r="I18" s="108"/>
      <c r="J18" s="108"/>
      <c r="K18" s="109"/>
      <c r="L18" s="109"/>
      <c r="M18" s="110"/>
    </row>
    <row r="19" spans="1:13" ht="15.75" thickBot="1" x14ac:dyDescent="0.25">
      <c r="A19" s="5" t="s">
        <v>3</v>
      </c>
      <c r="B19" s="111">
        <v>1</v>
      </c>
      <c r="C19" s="111">
        <v>2</v>
      </c>
      <c r="D19" s="111">
        <v>3</v>
      </c>
      <c r="E19" s="111">
        <v>4</v>
      </c>
      <c r="F19" s="112">
        <v>5</v>
      </c>
      <c r="H19" s="5" t="s">
        <v>3</v>
      </c>
      <c r="I19" s="111">
        <v>1</v>
      </c>
      <c r="J19" s="111">
        <v>2</v>
      </c>
      <c r="K19" s="111">
        <v>3</v>
      </c>
      <c r="L19" s="111">
        <v>4</v>
      </c>
      <c r="M19" s="112">
        <v>5</v>
      </c>
    </row>
    <row r="20" spans="1:13" x14ac:dyDescent="0.2">
      <c r="A20" s="166" t="s">
        <v>4</v>
      </c>
      <c r="B20" s="272"/>
      <c r="C20" s="273"/>
      <c r="D20" s="274"/>
      <c r="E20" s="7"/>
      <c r="F20" s="275"/>
      <c r="H20" s="166" t="s">
        <v>4</v>
      </c>
      <c r="I20" s="167"/>
      <c r="J20" s="167"/>
      <c r="K20" s="168"/>
      <c r="L20" s="168"/>
      <c r="M20" s="169"/>
    </row>
    <row r="21" spans="1:13" ht="15.75" x14ac:dyDescent="0.25">
      <c r="A21" s="123" t="s">
        <v>5</v>
      </c>
      <c r="B21" s="276">
        <f>(ROUND(I21*ESC!$C$10,2))</f>
        <v>811.2</v>
      </c>
      <c r="C21" s="277">
        <f>(ROUND(J21*ESC!$C$10,2))</f>
        <v>887.93</v>
      </c>
      <c r="D21" s="277">
        <f>(ROUND(K21*ESC!$C$10,2))</f>
        <v>1324.86</v>
      </c>
      <c r="E21" s="28">
        <f>(ROUND(L21*ESC!$C$10,2))</f>
        <v>1468.92</v>
      </c>
      <c r="F21" s="278">
        <f>(ROUND(M21*ESC!$C$10,2))</f>
        <v>1769.59</v>
      </c>
      <c r="H21" s="123" t="s">
        <v>5</v>
      </c>
      <c r="I21" s="276">
        <v>751.11120000000005</v>
      </c>
      <c r="J21" s="276">
        <v>822.1563000000001</v>
      </c>
      <c r="K21" s="276">
        <v>1226.7186750000003</v>
      </c>
      <c r="L21" s="276">
        <v>1360.1101500000002</v>
      </c>
      <c r="M21" s="278">
        <v>1638.5134500000001</v>
      </c>
    </row>
    <row r="22" spans="1:13" ht="15.75" x14ac:dyDescent="0.25">
      <c r="A22" s="124" t="s">
        <v>217</v>
      </c>
      <c r="B22" s="279"/>
      <c r="C22" s="229"/>
      <c r="D22" s="229"/>
      <c r="E22" s="280"/>
      <c r="F22" s="281"/>
      <c r="H22" s="124" t="s">
        <v>217</v>
      </c>
      <c r="I22" s="279"/>
      <c r="J22" s="229"/>
      <c r="K22" s="229"/>
      <c r="L22" s="280"/>
      <c r="M22" s="281"/>
    </row>
    <row r="23" spans="1:13" ht="15.75" x14ac:dyDescent="0.25">
      <c r="A23" s="123" t="s">
        <v>6</v>
      </c>
      <c r="B23" s="282"/>
      <c r="C23" s="282"/>
      <c r="D23" s="28"/>
      <c r="E23" s="282"/>
      <c r="F23" s="283"/>
      <c r="H23" s="123" t="s">
        <v>6</v>
      </c>
      <c r="I23" s="282"/>
      <c r="J23" s="282"/>
      <c r="K23" s="28"/>
      <c r="L23" s="282"/>
      <c r="M23" s="283"/>
    </row>
    <row r="24" spans="1:13" ht="15.75" x14ac:dyDescent="0.25">
      <c r="A24" s="130" t="s">
        <v>218</v>
      </c>
      <c r="B24" s="277">
        <f>(ROUND(I24*ESC!$C$10,2))</f>
        <v>887.93</v>
      </c>
      <c r="C24" s="277">
        <f>(ROUND(J24*ESC!$C$10,2))</f>
        <v>811.2</v>
      </c>
      <c r="D24" s="28">
        <f>(ROUND(K24*ESC!$C$10,2))</f>
        <v>992.85</v>
      </c>
      <c r="E24" s="277">
        <f>(ROUND(L24*ESC!$C$10,2))</f>
        <v>1182.3399999999999</v>
      </c>
      <c r="F24" s="283">
        <f>(ROUND(M24*ESC!$C$10,2))</f>
        <v>1432.9</v>
      </c>
      <c r="H24" s="130" t="s">
        <v>218</v>
      </c>
      <c r="I24" s="277">
        <v>822.1563000000001</v>
      </c>
      <c r="J24" s="277">
        <v>751.11120000000005</v>
      </c>
      <c r="K24" s="277">
        <v>919.30860000000007</v>
      </c>
      <c r="L24" s="277">
        <v>1094.7604500000002</v>
      </c>
      <c r="M24" s="278">
        <v>1326.7595250000002</v>
      </c>
    </row>
    <row r="25" spans="1:13" ht="15.75" x14ac:dyDescent="0.25">
      <c r="A25" s="124" t="s">
        <v>213</v>
      </c>
      <c r="B25" s="229"/>
      <c r="C25" s="229"/>
      <c r="D25" s="280"/>
      <c r="E25" s="229"/>
      <c r="F25" s="284"/>
      <c r="H25" s="124" t="s">
        <v>213</v>
      </c>
      <c r="I25" s="229"/>
      <c r="J25" s="229"/>
      <c r="K25" s="280"/>
      <c r="L25" s="229"/>
      <c r="M25" s="284"/>
    </row>
    <row r="26" spans="1:13" ht="15.75" x14ac:dyDescent="0.25">
      <c r="A26" s="123" t="s">
        <v>8</v>
      </c>
      <c r="B26" s="277"/>
      <c r="C26" s="277"/>
      <c r="D26" s="28"/>
      <c r="E26" s="277"/>
      <c r="F26" s="283"/>
      <c r="H26" s="123" t="s">
        <v>8</v>
      </c>
      <c r="I26" s="277"/>
      <c r="J26" s="277"/>
      <c r="K26" s="28"/>
      <c r="L26" s="277"/>
      <c r="M26" s="283"/>
    </row>
    <row r="27" spans="1:13" ht="15.75" x14ac:dyDescent="0.25">
      <c r="A27" s="123" t="s">
        <v>214</v>
      </c>
      <c r="B27" s="277">
        <f>(ROUND(I27*ESC!$C$10,2))</f>
        <v>1324.86</v>
      </c>
      <c r="C27" s="277">
        <f>(ROUND(J27*ESC!$C$10,2))</f>
        <v>992.85</v>
      </c>
      <c r="D27" s="28">
        <f>(ROUND(K27*ESC!$C$10,2))</f>
        <v>709.4</v>
      </c>
      <c r="E27" s="277">
        <f>(ROUND(L27*ESC!$C$10,2))</f>
        <v>811.2</v>
      </c>
      <c r="F27" s="283">
        <f>(ROUND(M27*ESC!$C$10,2))</f>
        <v>1104.04</v>
      </c>
      <c r="H27" s="123" t="s">
        <v>214</v>
      </c>
      <c r="I27" s="277">
        <v>1226.7186750000003</v>
      </c>
      <c r="J27" s="277">
        <v>919.30860000000007</v>
      </c>
      <c r="K27" s="277">
        <v>656.84744999999998</v>
      </c>
      <c r="L27" s="277">
        <v>751.11120000000005</v>
      </c>
      <c r="M27" s="278">
        <v>1022.2600500000001</v>
      </c>
    </row>
    <row r="28" spans="1:13" ht="15.75" x14ac:dyDescent="0.25">
      <c r="A28" s="124" t="s">
        <v>7</v>
      </c>
      <c r="B28" s="229"/>
      <c r="C28" s="229"/>
      <c r="D28" s="280"/>
      <c r="E28" s="229"/>
      <c r="F28" s="284"/>
      <c r="H28" s="124" t="s">
        <v>228</v>
      </c>
      <c r="I28" s="229"/>
      <c r="J28" s="229"/>
      <c r="K28" s="280"/>
      <c r="L28" s="229"/>
      <c r="M28" s="284"/>
    </row>
    <row r="29" spans="1:13" ht="15.75" x14ac:dyDescent="0.25">
      <c r="A29" s="123" t="s">
        <v>9</v>
      </c>
      <c r="B29" s="277"/>
      <c r="C29" s="277"/>
      <c r="D29" s="28"/>
      <c r="E29" s="277"/>
      <c r="F29" s="283"/>
      <c r="H29" s="123" t="s">
        <v>9</v>
      </c>
      <c r="I29" s="277"/>
      <c r="J29" s="277"/>
      <c r="K29" s="28"/>
      <c r="L29" s="277"/>
      <c r="M29" s="283"/>
    </row>
    <row r="30" spans="1:13" ht="15.75" x14ac:dyDescent="0.25">
      <c r="A30" s="123" t="s">
        <v>10</v>
      </c>
      <c r="B30" s="277">
        <f>(ROUND(I30*ESC!$C$10,2))</f>
        <v>1468.92</v>
      </c>
      <c r="C30" s="277">
        <f>(ROUND(J30*ESC!$C$10,2))</f>
        <v>1182.3399999999999</v>
      </c>
      <c r="D30" s="28">
        <f>(ROUND(K30*ESC!$C$10,2))</f>
        <v>811.2</v>
      </c>
      <c r="E30" s="277">
        <f>(ROUND(L30*ESC!$C$10,2))</f>
        <v>811.2</v>
      </c>
      <c r="F30" s="283">
        <f>(ROUND(M30*ESC!$C$10,2))</f>
        <v>887.93</v>
      </c>
      <c r="H30" s="123" t="s">
        <v>229</v>
      </c>
      <c r="I30" s="277">
        <v>1360.1101500000002</v>
      </c>
      <c r="J30" s="277">
        <v>1094.7604500000002</v>
      </c>
      <c r="K30" s="28">
        <v>751.11120000000005</v>
      </c>
      <c r="L30" s="277">
        <v>751.11120000000005</v>
      </c>
      <c r="M30" s="283">
        <v>822.1563000000001</v>
      </c>
    </row>
    <row r="31" spans="1:13" ht="15.75" x14ac:dyDescent="0.25">
      <c r="A31" s="124" t="s">
        <v>215</v>
      </c>
      <c r="B31" s="229"/>
      <c r="C31" s="229"/>
      <c r="D31" s="280"/>
      <c r="E31" s="229"/>
      <c r="F31" s="284"/>
      <c r="H31" s="124" t="s">
        <v>215</v>
      </c>
      <c r="I31" s="229"/>
      <c r="J31" s="229"/>
      <c r="K31" s="280"/>
      <c r="L31" s="229"/>
      <c r="M31" s="284"/>
    </row>
    <row r="32" spans="1:13" ht="15.75" x14ac:dyDescent="0.25">
      <c r="A32" s="123" t="s">
        <v>11</v>
      </c>
      <c r="B32" s="277"/>
      <c r="C32" s="277"/>
      <c r="D32" s="28"/>
      <c r="E32" s="277"/>
      <c r="F32" s="283"/>
      <c r="H32" s="123" t="s">
        <v>11</v>
      </c>
      <c r="I32" s="277"/>
      <c r="J32" s="277"/>
      <c r="K32" s="28"/>
      <c r="L32" s="277"/>
      <c r="M32" s="283"/>
    </row>
    <row r="33" spans="1:13" ht="15.75" x14ac:dyDescent="0.25">
      <c r="A33" s="123" t="s">
        <v>216</v>
      </c>
      <c r="B33" s="277">
        <f>(ROUND(I33*ESC!$C$10,2))</f>
        <v>1769.59</v>
      </c>
      <c r="C33" s="277">
        <f>(ROUND(J33*ESC!$C$10,2))</f>
        <v>1432.9</v>
      </c>
      <c r="D33" s="28">
        <f>(ROUND(K33*ESC!$C$10,2))</f>
        <v>1104.04</v>
      </c>
      <c r="E33" s="277">
        <f>(ROUND(L33*ESC!$C$10,2))</f>
        <v>1104.04</v>
      </c>
      <c r="F33" s="283">
        <f>(ROUND(M33*ESC!$C$10,2))</f>
        <v>1104.04</v>
      </c>
      <c r="H33" s="123" t="s">
        <v>216</v>
      </c>
      <c r="I33" s="277">
        <v>1638.5134500000001</v>
      </c>
      <c r="J33" s="277">
        <v>1326.7595250000002</v>
      </c>
      <c r="K33" s="28">
        <v>1022.2600500000001</v>
      </c>
      <c r="L33" s="277">
        <v>1022.2600500000001</v>
      </c>
      <c r="M33" s="283">
        <v>1022.2600500000001</v>
      </c>
    </row>
    <row r="34" spans="1:13" ht="15.75" x14ac:dyDescent="0.25">
      <c r="A34" s="124" t="s">
        <v>12</v>
      </c>
      <c r="B34" s="229"/>
      <c r="C34" s="229"/>
      <c r="D34" s="280"/>
      <c r="E34" s="229"/>
      <c r="F34" s="284"/>
      <c r="H34" s="124" t="s">
        <v>12</v>
      </c>
      <c r="I34" s="229"/>
      <c r="J34" s="229"/>
      <c r="K34" s="280"/>
      <c r="L34" s="229"/>
      <c r="M34" s="284"/>
    </row>
    <row r="35" spans="1:13" ht="15.75" x14ac:dyDescent="0.25">
      <c r="A35" s="125" t="s">
        <v>13</v>
      </c>
      <c r="B35" s="222">
        <f>(ROUND(I35*ESC!$C$10,2))</f>
        <v>2248.79</v>
      </c>
      <c r="C35" s="222">
        <f>(ROUND(J35*ESC!$C$10,2))</f>
        <v>1954.38</v>
      </c>
      <c r="D35" s="222">
        <f>(ROUND(K35*ESC!$C$10,2))</f>
        <v>1468.92</v>
      </c>
      <c r="E35" s="222">
        <f>(ROUND(L35*ESC!$C$10,2))</f>
        <v>1468.92</v>
      </c>
      <c r="F35" s="286">
        <f>(ROUND(M35*ESC!$C$10,2))</f>
        <v>1468.92</v>
      </c>
      <c r="H35" s="125" t="s">
        <v>13</v>
      </c>
      <c r="I35" s="222">
        <v>2082.2145750000004</v>
      </c>
      <c r="J35" s="222">
        <v>1809.6104250000001</v>
      </c>
      <c r="K35" s="222">
        <v>1360.1101500000002</v>
      </c>
      <c r="L35" s="222">
        <v>1360.1101500000002</v>
      </c>
      <c r="M35" s="286">
        <v>1360.1101500000002</v>
      </c>
    </row>
    <row r="36" spans="1:13" ht="15.75" x14ac:dyDescent="0.25">
      <c r="A36" s="125" t="s">
        <v>14</v>
      </c>
      <c r="B36" s="285"/>
      <c r="C36" s="285"/>
      <c r="D36" s="282">
        <f>(ROUND(K36*ESC!$C$10,2))</f>
        <v>3224.83</v>
      </c>
      <c r="E36" s="216"/>
      <c r="F36" s="287"/>
      <c r="H36" s="482" t="s">
        <v>14</v>
      </c>
      <c r="I36" s="215"/>
      <c r="J36" s="215"/>
      <c r="K36" s="282">
        <v>2985.9558750000001</v>
      </c>
      <c r="L36" s="216"/>
      <c r="M36" s="287"/>
    </row>
    <row r="37" spans="1:13" ht="15.75" customHeight="1" x14ac:dyDescent="0.2">
      <c r="A37" s="563" t="s">
        <v>398</v>
      </c>
      <c r="B37" s="564"/>
      <c r="C37" s="564"/>
      <c r="D37" s="567" t="s">
        <v>281</v>
      </c>
      <c r="E37" s="567"/>
      <c r="F37" s="556">
        <f>(ROUND(M37*ESC!$C$10,2))</f>
        <v>413.52</v>
      </c>
      <c r="H37" s="569" t="s">
        <v>398</v>
      </c>
      <c r="I37" s="570"/>
      <c r="J37" s="570"/>
      <c r="K37" s="567" t="s">
        <v>281</v>
      </c>
      <c r="L37" s="567"/>
      <c r="M37" s="556">
        <v>382.88722500000006</v>
      </c>
    </row>
    <row r="38" spans="1:13" x14ac:dyDescent="0.2">
      <c r="A38" s="563"/>
      <c r="B38" s="564"/>
      <c r="C38" s="564"/>
      <c r="D38" s="567"/>
      <c r="E38" s="567"/>
      <c r="F38" s="556"/>
      <c r="H38" s="569"/>
      <c r="I38" s="570"/>
      <c r="J38" s="570"/>
      <c r="K38" s="567"/>
      <c r="L38" s="567"/>
      <c r="M38" s="556"/>
    </row>
    <row r="39" spans="1:13" ht="15.75" customHeight="1" x14ac:dyDescent="0.2">
      <c r="A39" s="563"/>
      <c r="B39" s="564"/>
      <c r="C39" s="564"/>
      <c r="D39" s="567"/>
      <c r="E39" s="567"/>
      <c r="F39" s="556"/>
      <c r="H39" s="569"/>
      <c r="I39" s="570"/>
      <c r="J39" s="570"/>
      <c r="K39" s="567"/>
      <c r="L39" s="567"/>
      <c r="M39" s="556"/>
    </row>
    <row r="40" spans="1:13" ht="15.75" thickBot="1" x14ac:dyDescent="0.25">
      <c r="A40" s="565"/>
      <c r="B40" s="566"/>
      <c r="C40" s="566"/>
      <c r="D40" s="568"/>
      <c r="E40" s="568"/>
      <c r="F40" s="557"/>
      <c r="H40" s="571"/>
      <c r="I40" s="572"/>
      <c r="J40" s="572"/>
      <c r="K40" s="568"/>
      <c r="L40" s="568"/>
      <c r="M40" s="557"/>
    </row>
    <row r="41" spans="1:13" ht="15.75" thickBot="1" x14ac:dyDescent="0.25"/>
    <row r="42" spans="1:13" ht="16.5" thickBot="1" x14ac:dyDescent="0.3">
      <c r="A42" s="107" t="s">
        <v>210</v>
      </c>
      <c r="B42" s="109"/>
      <c r="C42" s="109"/>
      <c r="D42" s="109"/>
      <c r="E42" s="109"/>
      <c r="F42" s="110"/>
      <c r="H42" s="107" t="s">
        <v>230</v>
      </c>
      <c r="I42" s="109"/>
      <c r="J42" s="109"/>
      <c r="K42" s="109"/>
      <c r="L42" s="109"/>
      <c r="M42" s="110"/>
    </row>
    <row r="43" spans="1:13" ht="15.75" x14ac:dyDescent="0.25">
      <c r="A43" s="141" t="s">
        <v>190</v>
      </c>
      <c r="B43" s="48"/>
      <c r="C43" s="48"/>
      <c r="D43" s="145">
        <f>(ROUND(K43*ESC!$C$10,2))</f>
        <v>462.94</v>
      </c>
      <c r="E43" s="48"/>
      <c r="F43" s="146"/>
      <c r="H43" s="141" t="s">
        <v>190</v>
      </c>
      <c r="I43" s="48"/>
      <c r="J43" s="48"/>
      <c r="K43" s="145">
        <v>428.65200000000004</v>
      </c>
      <c r="L43" s="48"/>
      <c r="M43" s="146"/>
    </row>
    <row r="44" spans="1:13" ht="16.5" thickBot="1" x14ac:dyDescent="0.3">
      <c r="A44" s="214" t="s">
        <v>371</v>
      </c>
      <c r="B44" s="92"/>
      <c r="C44" s="92"/>
      <c r="D44" s="144">
        <f>(ROUND(K44*ESC!$C$10,2))</f>
        <v>527.02</v>
      </c>
      <c r="E44" s="4"/>
      <c r="F44" s="93"/>
      <c r="H44" s="214" t="s">
        <v>371</v>
      </c>
      <c r="I44" s="92"/>
      <c r="J44" s="92"/>
      <c r="K44" s="144">
        <v>487.97752500000007</v>
      </c>
      <c r="L44" s="4"/>
      <c r="M44" s="93"/>
    </row>
    <row r="45" spans="1:13" ht="15.75" x14ac:dyDescent="0.25">
      <c r="H45" s="95"/>
      <c r="I45" s="1"/>
      <c r="J45" s="1"/>
      <c r="K45" s="89"/>
      <c r="L45" s="1"/>
      <c r="M45" s="1"/>
    </row>
    <row r="46" spans="1:13" x14ac:dyDescent="0.2">
      <c r="A46" s="77" t="s">
        <v>223</v>
      </c>
      <c r="B46" s="3"/>
      <c r="C46" s="3"/>
      <c r="D46" s="95" t="s">
        <v>27</v>
      </c>
      <c r="H46" s="77" t="s">
        <v>223</v>
      </c>
      <c r="I46" s="3"/>
      <c r="J46" s="3"/>
      <c r="K46" s="95" t="s">
        <v>27</v>
      </c>
    </row>
    <row r="47" spans="1:13" ht="15.75" x14ac:dyDescent="0.25">
      <c r="A47" s="77" t="s">
        <v>224</v>
      </c>
      <c r="B47" s="3"/>
      <c r="C47" s="3"/>
      <c r="D47" s="89">
        <f>(ROUND(K47*ESC!$C$10,2))</f>
        <v>512.11</v>
      </c>
      <c r="H47" s="77" t="s">
        <v>224</v>
      </c>
      <c r="I47" s="3"/>
      <c r="J47" s="3"/>
      <c r="K47" s="89">
        <v>474.17422499999998</v>
      </c>
    </row>
    <row r="48" spans="1:13" x14ac:dyDescent="0.2">
      <c r="A48" s="77"/>
      <c r="B48" s="3"/>
      <c r="C48"/>
      <c r="H48" s="77"/>
      <c r="I48" s="3"/>
    </row>
    <row r="49" spans="1:13" ht="15.75" x14ac:dyDescent="0.25">
      <c r="A49" s="77" t="s">
        <v>225</v>
      </c>
      <c r="B49" s="3"/>
      <c r="C49" s="3"/>
      <c r="D49" s="89">
        <f>$B$11</f>
        <v>373.99</v>
      </c>
      <c r="H49" s="77" t="s">
        <v>225</v>
      </c>
      <c r="I49" s="3"/>
      <c r="J49" s="3"/>
      <c r="K49" s="89">
        <v>346.28422499999999</v>
      </c>
    </row>
    <row r="50" spans="1:13" ht="15.75" thickBot="1" x14ac:dyDescent="0.25"/>
    <row r="51" spans="1:13" ht="16.5" thickBot="1" x14ac:dyDescent="0.3">
      <c r="A51" s="107" t="s">
        <v>347</v>
      </c>
      <c r="B51" s="109"/>
      <c r="C51" s="109"/>
      <c r="D51" s="109"/>
      <c r="E51" s="109"/>
      <c r="F51" s="110"/>
      <c r="H51" s="107" t="s">
        <v>347</v>
      </c>
      <c r="I51" s="109"/>
      <c r="J51" s="109"/>
      <c r="K51" s="109"/>
      <c r="L51" s="109"/>
      <c r="M51" s="110"/>
    </row>
    <row r="52" spans="1:13" x14ac:dyDescent="0.2">
      <c r="A52" s="147" t="s">
        <v>349</v>
      </c>
      <c r="B52" s="47"/>
      <c r="C52" s="90"/>
      <c r="D52" s="47"/>
      <c r="E52" s="7"/>
      <c r="F52" s="151" t="s">
        <v>29</v>
      </c>
      <c r="H52" s="147" t="s">
        <v>349</v>
      </c>
      <c r="I52" s="47"/>
      <c r="J52" s="90"/>
      <c r="K52" s="47"/>
      <c r="L52" s="7"/>
      <c r="M52" s="151" t="s">
        <v>29</v>
      </c>
    </row>
    <row r="53" spans="1:13" x14ac:dyDescent="0.2">
      <c r="A53" s="133" t="s">
        <v>350</v>
      </c>
      <c r="B53" s="49"/>
      <c r="C53" s="91"/>
      <c r="D53" s="49"/>
      <c r="E53" s="6"/>
      <c r="F53" s="152" t="s">
        <v>16</v>
      </c>
      <c r="H53" s="133" t="s">
        <v>350</v>
      </c>
      <c r="I53" s="49"/>
      <c r="J53" s="91"/>
      <c r="K53" s="49"/>
      <c r="L53" s="6"/>
      <c r="M53" s="152" t="s">
        <v>16</v>
      </c>
    </row>
    <row r="54" spans="1:13" ht="16.5" thickBot="1" x14ac:dyDescent="0.3">
      <c r="A54" s="142" t="s">
        <v>252</v>
      </c>
      <c r="B54" s="50"/>
      <c r="C54" s="92"/>
      <c r="D54" s="50"/>
      <c r="E54" s="4"/>
      <c r="F54" s="150" t="s">
        <v>29</v>
      </c>
      <c r="H54" s="142" t="s">
        <v>252</v>
      </c>
      <c r="I54" s="50"/>
      <c r="J54" s="92"/>
      <c r="K54" s="50"/>
      <c r="L54" s="4"/>
      <c r="M54" s="150" t="s">
        <v>29</v>
      </c>
    </row>
    <row r="56" spans="1:13" ht="15.75" x14ac:dyDescent="0.25">
      <c r="A56" s="12" t="s">
        <v>22</v>
      </c>
      <c r="B56" s="14"/>
      <c r="C56" s="14"/>
      <c r="D56" s="11"/>
      <c r="E56" s="11"/>
      <c r="F56" s="11"/>
      <c r="H56" s="12" t="s">
        <v>22</v>
      </c>
      <c r="I56" s="12"/>
      <c r="J56" s="11"/>
      <c r="K56" s="11"/>
      <c r="L56" s="11"/>
      <c r="M56" s="11"/>
    </row>
    <row r="57" spans="1:13" ht="15.75" x14ac:dyDescent="0.25">
      <c r="B57" s="3"/>
      <c r="C57" s="3"/>
      <c r="D57" s="28"/>
    </row>
    <row r="58" spans="1:13" ht="15.75" x14ac:dyDescent="0.25">
      <c r="A58" s="42" t="s">
        <v>231</v>
      </c>
      <c r="B58" s="3"/>
      <c r="C58" s="3"/>
      <c r="D58" s="288"/>
      <c r="H58" s="42" t="s">
        <v>231</v>
      </c>
    </row>
    <row r="59" spans="1:13" x14ac:dyDescent="0.2">
      <c r="A59" s="42" t="s">
        <v>232</v>
      </c>
      <c r="H59" s="42" t="s">
        <v>232</v>
      </c>
    </row>
    <row r="60" spans="1:13" ht="15.75" x14ac:dyDescent="0.25">
      <c r="A60" s="22"/>
      <c r="B60" s="22"/>
    </row>
    <row r="61" spans="1:13" x14ac:dyDescent="0.2">
      <c r="A61" s="508" t="s">
        <v>408</v>
      </c>
      <c r="B61"/>
    </row>
    <row r="62" spans="1:13" x14ac:dyDescent="0.2">
      <c r="A62" s="509" t="s">
        <v>409</v>
      </c>
      <c r="B62"/>
    </row>
    <row r="63" spans="1:13" x14ac:dyDescent="0.2">
      <c r="A63" s="509" t="s">
        <v>410</v>
      </c>
      <c r="B63"/>
    </row>
    <row r="64" spans="1:13" x14ac:dyDescent="0.2">
      <c r="A64" s="509" t="s">
        <v>411</v>
      </c>
    </row>
    <row r="65" spans="1:1" x14ac:dyDescent="0.2">
      <c r="A65" s="509" t="s">
        <v>412</v>
      </c>
    </row>
    <row r="66" spans="1:1" x14ac:dyDescent="0.2">
      <c r="A66" s="509" t="s">
        <v>413</v>
      </c>
    </row>
    <row r="67" spans="1:1" x14ac:dyDescent="0.2">
      <c r="A67" s="509" t="s">
        <v>414</v>
      </c>
    </row>
    <row r="68" spans="1:1" x14ac:dyDescent="0.2">
      <c r="A68" s="509" t="s">
        <v>415</v>
      </c>
    </row>
    <row r="69" spans="1:1" x14ac:dyDescent="0.2">
      <c r="A69" s="509" t="s">
        <v>416</v>
      </c>
    </row>
  </sheetData>
  <mergeCells count="13">
    <mergeCell ref="M37:M40"/>
    <mergeCell ref="H3:M3"/>
    <mergeCell ref="A15:F15"/>
    <mergeCell ref="A16:F16"/>
    <mergeCell ref="H15:M15"/>
    <mergeCell ref="H16:M16"/>
    <mergeCell ref="E4:F5"/>
    <mergeCell ref="A4:D5"/>
    <mergeCell ref="A37:C40"/>
    <mergeCell ref="D37:E40"/>
    <mergeCell ref="F37:F40"/>
    <mergeCell ref="H37:J40"/>
    <mergeCell ref="K37:L40"/>
  </mergeCells>
  <phoneticPr fontId="21" type="noConversion"/>
  <printOptions horizontalCentered="1"/>
  <pageMargins left="0.28999999999999998" right="0.28999999999999998" top="0.69" bottom="0.63" header="0.31" footer="0.21"/>
  <pageSetup scale="6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pageSetUpPr fitToPage="1"/>
  </sheetPr>
  <dimension ref="A1:R57"/>
  <sheetViews>
    <sheetView zoomScale="80" zoomScaleNormal="80" workbookViewId="0">
      <selection activeCell="A42" sqref="A42"/>
    </sheetView>
  </sheetViews>
  <sheetFormatPr defaultRowHeight="15" x14ac:dyDescent="0.2"/>
  <cols>
    <col min="1" max="1" width="40.21875" customWidth="1"/>
    <col min="2" max="3" width="10.77734375" style="1" customWidth="1"/>
    <col min="4" max="6" width="10.77734375" customWidth="1"/>
    <col min="8" max="8" width="34.6640625" hidden="1" customWidth="1"/>
    <col min="9" max="13" width="8.88671875" hidden="1" customWidth="1"/>
    <col min="14" max="15" width="8.88671875" customWidth="1"/>
  </cols>
  <sheetData>
    <row r="1" spans="1:18" ht="15.75" x14ac:dyDescent="0.25">
      <c r="A1" s="12" t="s">
        <v>365</v>
      </c>
      <c r="B1" s="13"/>
      <c r="C1" s="13"/>
      <c r="D1" s="12"/>
      <c r="E1" s="12"/>
      <c r="F1" s="12"/>
      <c r="H1" s="12" t="s">
        <v>279</v>
      </c>
      <c r="I1" s="13"/>
      <c r="J1" s="13"/>
      <c r="K1" s="12"/>
      <c r="L1" s="12"/>
      <c r="M1" s="12"/>
      <c r="N1" s="415"/>
    </row>
    <row r="2" spans="1:18" ht="20.25" x14ac:dyDescent="0.3">
      <c r="A2" s="45" t="s">
        <v>233</v>
      </c>
      <c r="B2" s="13"/>
      <c r="C2" s="13"/>
      <c r="D2" s="12"/>
      <c r="E2" s="12"/>
      <c r="F2" s="12"/>
      <c r="H2" s="12" t="s">
        <v>234</v>
      </c>
      <c r="I2" s="13"/>
      <c r="J2" s="13"/>
      <c r="K2" s="12"/>
      <c r="L2" s="12"/>
      <c r="M2" s="12"/>
      <c r="R2" s="42"/>
    </row>
    <row r="3" spans="1:18" ht="15.75" x14ac:dyDescent="0.25">
      <c r="A3" s="120">
        <f>ESC!$B$4</f>
        <v>45992</v>
      </c>
      <c r="B3" s="13"/>
      <c r="C3" s="13"/>
      <c r="D3" s="12"/>
      <c r="E3" s="12"/>
      <c r="F3" s="12"/>
      <c r="H3" s="558" t="s">
        <v>402</v>
      </c>
      <c r="I3" s="559"/>
      <c r="J3" s="559"/>
      <c r="K3" s="559"/>
      <c r="L3" s="559"/>
      <c r="M3" s="559"/>
    </row>
    <row r="4" spans="1:18" ht="15.75" x14ac:dyDescent="0.25">
      <c r="A4" s="573" t="s">
        <v>346</v>
      </c>
      <c r="B4" s="573"/>
      <c r="C4" s="573"/>
      <c r="D4" s="573"/>
      <c r="E4" s="561">
        <f>ESC!$C$7</f>
        <v>2.3877000000000002</v>
      </c>
      <c r="F4" s="561"/>
      <c r="H4" s="12" t="s">
        <v>112</v>
      </c>
      <c r="I4" s="13"/>
      <c r="J4" s="13"/>
      <c r="K4" s="12"/>
      <c r="L4" s="12"/>
      <c r="M4" s="12"/>
    </row>
    <row r="5" spans="1:18" x14ac:dyDescent="0.2">
      <c r="A5" s="573"/>
      <c r="B5" s="573"/>
      <c r="C5" s="573"/>
      <c r="D5" s="573"/>
      <c r="E5" s="561"/>
      <c r="F5" s="561"/>
      <c r="H5" s="154" t="s">
        <v>346</v>
      </c>
      <c r="I5" s="15"/>
      <c r="J5" s="15"/>
      <c r="K5" s="11"/>
      <c r="L5" s="11"/>
      <c r="M5" s="11"/>
    </row>
    <row r="6" spans="1:18" ht="15.75" thickBot="1" x14ac:dyDescent="0.25"/>
    <row r="7" spans="1:18" ht="16.5" thickBot="1" x14ac:dyDescent="0.3">
      <c r="A7" s="107" t="s">
        <v>88</v>
      </c>
      <c r="B7" s="108"/>
      <c r="C7" s="108"/>
      <c r="D7" s="109"/>
      <c r="E7" s="109"/>
      <c r="F7" s="110"/>
      <c r="H7" s="107" t="s">
        <v>222</v>
      </c>
      <c r="I7" s="108"/>
      <c r="J7" s="108"/>
      <c r="K7" s="109"/>
      <c r="L7" s="109"/>
      <c r="M7" s="110"/>
    </row>
    <row r="8" spans="1:18" ht="15.75" thickBot="1" x14ac:dyDescent="0.25">
      <c r="A8" s="87" t="s">
        <v>242</v>
      </c>
      <c r="B8" s="111">
        <v>1</v>
      </c>
      <c r="C8" s="111">
        <v>2</v>
      </c>
      <c r="D8" s="111">
        <v>3</v>
      </c>
      <c r="E8" s="111">
        <v>4</v>
      </c>
      <c r="F8" s="112">
        <v>5</v>
      </c>
      <c r="H8" s="87" t="s">
        <v>242</v>
      </c>
      <c r="I8" s="111">
        <v>1</v>
      </c>
      <c r="J8" s="111">
        <v>2</v>
      </c>
      <c r="K8" s="111">
        <v>3</v>
      </c>
      <c r="L8" s="111">
        <v>4</v>
      </c>
      <c r="M8" s="112">
        <v>5</v>
      </c>
    </row>
    <row r="9" spans="1:18" ht="15.75" x14ac:dyDescent="0.25">
      <c r="A9" s="123" t="s">
        <v>4</v>
      </c>
      <c r="B9" s="96"/>
      <c r="C9" s="96"/>
      <c r="D9" s="97"/>
      <c r="E9" s="97"/>
      <c r="F9" s="98"/>
      <c r="H9" s="123" t="s">
        <v>4</v>
      </c>
      <c r="I9" s="8"/>
      <c r="J9" s="8"/>
      <c r="K9" s="9"/>
      <c r="L9" s="9"/>
      <c r="M9" s="10"/>
    </row>
    <row r="10" spans="1:18" ht="15.75" x14ac:dyDescent="0.25">
      <c r="A10" s="123" t="s">
        <v>5</v>
      </c>
      <c r="B10" s="96">
        <f>(ROUND(I10*ESC!$C$10,2))*1.5</f>
        <v>1216.8000000000002</v>
      </c>
      <c r="C10" s="96">
        <f>(ROUND(J10*ESC!$C$10,2))*1.5</f>
        <v>1331.895</v>
      </c>
      <c r="D10" s="96">
        <f>(ROUND(K10*ESC!$C$10,2))*1.5</f>
        <v>1987.29</v>
      </c>
      <c r="E10" s="96">
        <f>(ROUND(L10*ESC!$C$10,2))*1.5</f>
        <v>2203.38</v>
      </c>
      <c r="F10" s="99">
        <f>(ROUND(M10*ESC!$C$10,2))*1.5</f>
        <v>2654.3849999999998</v>
      </c>
      <c r="H10" s="123" t="s">
        <v>5</v>
      </c>
      <c r="I10" s="96">
        <f>'HOUSTON STANDARD'!I21</f>
        <v>751.11120000000005</v>
      </c>
      <c r="J10" s="96">
        <f>'HOUSTON STANDARD'!J21</f>
        <v>822.1563000000001</v>
      </c>
      <c r="K10" s="96">
        <f>'HOUSTON STANDARD'!K21</f>
        <v>1226.7186750000003</v>
      </c>
      <c r="L10" s="96">
        <f>'HOUSTON STANDARD'!L21</f>
        <v>1360.1101500000002</v>
      </c>
      <c r="M10" s="99">
        <f>'HOUSTON STANDARD'!M21</f>
        <v>1638.5134500000001</v>
      </c>
    </row>
    <row r="11" spans="1:18" ht="15.75" x14ac:dyDescent="0.25">
      <c r="A11" s="124" t="s">
        <v>217</v>
      </c>
      <c r="B11" s="100"/>
      <c r="C11" s="100"/>
      <c r="D11" s="100"/>
      <c r="E11" s="100"/>
      <c r="F11" s="101"/>
      <c r="H11" s="124" t="s">
        <v>217</v>
      </c>
      <c r="I11" s="100"/>
      <c r="J11" s="100"/>
      <c r="K11" s="100"/>
      <c r="L11" s="100"/>
      <c r="M11" s="101"/>
    </row>
    <row r="12" spans="1:18" ht="15.75" x14ac:dyDescent="0.25">
      <c r="A12" s="123" t="s">
        <v>6</v>
      </c>
      <c r="B12" s="96"/>
      <c r="C12" s="96"/>
      <c r="D12" s="96"/>
      <c r="E12" s="96"/>
      <c r="F12" s="99"/>
      <c r="H12" s="123" t="s">
        <v>6</v>
      </c>
      <c r="I12" s="96"/>
      <c r="J12" s="96"/>
      <c r="K12" s="96"/>
      <c r="L12" s="96"/>
      <c r="M12" s="99"/>
    </row>
    <row r="13" spans="1:18" ht="15.75" x14ac:dyDescent="0.25">
      <c r="A13" s="130" t="s">
        <v>218</v>
      </c>
      <c r="B13" s="96">
        <f>(ROUND(I13*ESC!$C$10,2))*1.5</f>
        <v>1331.895</v>
      </c>
      <c r="C13" s="96">
        <f>(ROUND(J13*ESC!$C$10,2))*1.5</f>
        <v>1216.8000000000002</v>
      </c>
      <c r="D13" s="96">
        <f>(ROUND(K13*ESC!$C$10,2))*1.5</f>
        <v>1489.2750000000001</v>
      </c>
      <c r="E13" s="96">
        <f>(ROUND(L13*ESC!$C$10,2))*1.5</f>
        <v>1773.5099999999998</v>
      </c>
      <c r="F13" s="99">
        <f>(ROUND(M13*ESC!$C$10,2))*1.5</f>
        <v>2149.3500000000004</v>
      </c>
      <c r="H13" s="130" t="s">
        <v>218</v>
      </c>
      <c r="I13" s="96">
        <f>'HOUSTON STANDARD'!I24</f>
        <v>822.1563000000001</v>
      </c>
      <c r="J13" s="96">
        <f>'HOUSTON STANDARD'!J24</f>
        <v>751.11120000000005</v>
      </c>
      <c r="K13" s="96">
        <f>'HOUSTON STANDARD'!K24</f>
        <v>919.30860000000007</v>
      </c>
      <c r="L13" s="96">
        <f>'HOUSTON STANDARD'!L24</f>
        <v>1094.7604500000002</v>
      </c>
      <c r="M13" s="99">
        <f>'HOUSTON STANDARD'!M24</f>
        <v>1326.7595250000002</v>
      </c>
    </row>
    <row r="14" spans="1:18" ht="15.75" x14ac:dyDescent="0.25">
      <c r="A14" s="124" t="s">
        <v>213</v>
      </c>
      <c r="B14" s="100"/>
      <c r="C14" s="100"/>
      <c r="D14" s="100"/>
      <c r="E14" s="100"/>
      <c r="F14" s="101"/>
      <c r="H14" s="124" t="s">
        <v>213</v>
      </c>
      <c r="I14" s="100"/>
      <c r="J14" s="100"/>
      <c r="K14" s="100"/>
      <c r="L14" s="100"/>
      <c r="M14" s="101"/>
    </row>
    <row r="15" spans="1:18" ht="15.75" x14ac:dyDescent="0.25">
      <c r="A15" s="123" t="s">
        <v>8</v>
      </c>
      <c r="B15" s="96"/>
      <c r="C15" s="96"/>
      <c r="D15" s="96"/>
      <c r="E15" s="96"/>
      <c r="F15" s="99"/>
      <c r="H15" s="123" t="s">
        <v>8</v>
      </c>
      <c r="I15" s="96"/>
      <c r="J15" s="96"/>
      <c r="K15" s="96"/>
      <c r="L15" s="96"/>
      <c r="M15" s="99"/>
    </row>
    <row r="16" spans="1:18" ht="15.75" x14ac:dyDescent="0.25">
      <c r="A16" s="123" t="s">
        <v>214</v>
      </c>
      <c r="B16" s="96">
        <f>(ROUND(I16*ESC!$C$10,2))*1.5</f>
        <v>1987.29</v>
      </c>
      <c r="C16" s="96">
        <f>(ROUND(J16*ESC!$C$10,2))*1.5</f>
        <v>1489.2750000000001</v>
      </c>
      <c r="D16" s="96">
        <f>(ROUND(K16*ESC!$C$10,2))*1.5</f>
        <v>1064.0999999999999</v>
      </c>
      <c r="E16" s="96">
        <f>(ROUND(L16*ESC!$C$10,2))*1.5</f>
        <v>1216.8000000000002</v>
      </c>
      <c r="F16" s="99">
        <f>(ROUND(M16*ESC!$C$10,2))*1.5</f>
        <v>1656.06</v>
      </c>
      <c r="H16" s="123" t="s">
        <v>214</v>
      </c>
      <c r="I16" s="96">
        <f>'HOUSTON STANDARD'!I27</f>
        <v>1226.7186750000003</v>
      </c>
      <c r="J16" s="96">
        <f>'HOUSTON STANDARD'!J27</f>
        <v>919.30860000000007</v>
      </c>
      <c r="K16" s="96">
        <f>'HOUSTON STANDARD'!K27</f>
        <v>656.84744999999998</v>
      </c>
      <c r="L16" s="96">
        <f>'HOUSTON STANDARD'!L27</f>
        <v>751.11120000000005</v>
      </c>
      <c r="M16" s="99">
        <f>'HOUSTON STANDARD'!M27</f>
        <v>1022.2600500000001</v>
      </c>
    </row>
    <row r="17" spans="1:13" ht="15.75" x14ac:dyDescent="0.25">
      <c r="A17" s="124" t="s">
        <v>228</v>
      </c>
      <c r="B17" s="100"/>
      <c r="C17" s="100"/>
      <c r="D17" s="100"/>
      <c r="E17" s="100"/>
      <c r="F17" s="101"/>
      <c r="H17" s="124" t="s">
        <v>228</v>
      </c>
      <c r="I17" s="100"/>
      <c r="J17" s="100"/>
      <c r="K17" s="100"/>
      <c r="L17" s="100"/>
      <c r="M17" s="101"/>
    </row>
    <row r="18" spans="1:13" ht="15.75" x14ac:dyDescent="0.25">
      <c r="A18" s="123" t="s">
        <v>9</v>
      </c>
      <c r="B18" s="96"/>
      <c r="C18" s="96"/>
      <c r="D18" s="96"/>
      <c r="E18" s="96"/>
      <c r="F18" s="99"/>
      <c r="H18" s="123" t="s">
        <v>9</v>
      </c>
      <c r="I18" s="96"/>
      <c r="J18" s="96"/>
      <c r="K18" s="96"/>
      <c r="L18" s="96"/>
      <c r="M18" s="99"/>
    </row>
    <row r="19" spans="1:13" ht="15.75" x14ac:dyDescent="0.25">
      <c r="A19" s="123" t="s">
        <v>229</v>
      </c>
      <c r="B19" s="96">
        <f>(ROUND(I19*ESC!$C$10,2))*1.5</f>
        <v>2203.38</v>
      </c>
      <c r="C19" s="96">
        <f>(ROUND(J19*ESC!$C$10,2))*1.5</f>
        <v>1773.5099999999998</v>
      </c>
      <c r="D19" s="96">
        <f>(ROUND(K19*ESC!$C$10,2))*1.5</f>
        <v>1216.8000000000002</v>
      </c>
      <c r="E19" s="96">
        <f>(ROUND(L19*ESC!$C$10,2))*1.5</f>
        <v>1216.8000000000002</v>
      </c>
      <c r="F19" s="99">
        <f>(ROUND(M19*ESC!$C$10,2))*1.5</f>
        <v>1331.895</v>
      </c>
      <c r="H19" s="123" t="s">
        <v>229</v>
      </c>
      <c r="I19" s="96">
        <f>'HOUSTON STANDARD'!I30</f>
        <v>1360.1101500000002</v>
      </c>
      <c r="J19" s="96">
        <f>'HOUSTON STANDARD'!J30</f>
        <v>1094.7604500000002</v>
      </c>
      <c r="K19" s="96">
        <f>'HOUSTON STANDARD'!K30</f>
        <v>751.11120000000005</v>
      </c>
      <c r="L19" s="96">
        <f>'HOUSTON STANDARD'!L30</f>
        <v>751.11120000000005</v>
      </c>
      <c r="M19" s="99">
        <f>'HOUSTON STANDARD'!M30</f>
        <v>822.1563000000001</v>
      </c>
    </row>
    <row r="20" spans="1:13" ht="15.75" x14ac:dyDescent="0.25">
      <c r="A20" s="124" t="s">
        <v>215</v>
      </c>
      <c r="B20" s="100"/>
      <c r="C20" s="100"/>
      <c r="D20" s="100"/>
      <c r="E20" s="100"/>
      <c r="F20" s="101"/>
      <c r="H20" s="124" t="s">
        <v>215</v>
      </c>
      <c r="I20" s="100"/>
      <c r="J20" s="100"/>
      <c r="K20" s="100"/>
      <c r="L20" s="100"/>
      <c r="M20" s="101"/>
    </row>
    <row r="21" spans="1:13" ht="15.75" x14ac:dyDescent="0.25">
      <c r="A21" s="123" t="s">
        <v>11</v>
      </c>
      <c r="B21" s="96"/>
      <c r="C21" s="96"/>
      <c r="D21" s="96"/>
      <c r="E21" s="96"/>
      <c r="F21" s="99"/>
      <c r="H21" s="123" t="s">
        <v>11</v>
      </c>
      <c r="I21" s="96"/>
      <c r="J21" s="96"/>
      <c r="K21" s="96"/>
      <c r="L21" s="96"/>
      <c r="M21" s="99"/>
    </row>
    <row r="22" spans="1:13" ht="15.75" x14ac:dyDescent="0.25">
      <c r="A22" s="123" t="s">
        <v>216</v>
      </c>
      <c r="B22" s="96">
        <f>(ROUND(I22*ESC!$C$10,2))*1.5</f>
        <v>2654.3849999999998</v>
      </c>
      <c r="C22" s="96">
        <f>(ROUND(J22*ESC!$C$10,2))*1.5</f>
        <v>2149.3500000000004</v>
      </c>
      <c r="D22" s="96">
        <f>(ROUND(K22*ESC!$C$10,2))*1.5</f>
        <v>1656.06</v>
      </c>
      <c r="E22" s="96">
        <f>(ROUND(L22*ESC!$C$10,2))*1.5</f>
        <v>1656.06</v>
      </c>
      <c r="F22" s="99">
        <f>(ROUND(M22*ESC!$C$10,2))*1.5</f>
        <v>1656.06</v>
      </c>
      <c r="H22" s="123" t="s">
        <v>216</v>
      </c>
      <c r="I22" s="96">
        <f>'HOUSTON STANDARD'!I33</f>
        <v>1638.5134500000001</v>
      </c>
      <c r="J22" s="96">
        <f>'HOUSTON STANDARD'!J33</f>
        <v>1326.7595250000002</v>
      </c>
      <c r="K22" s="96">
        <f>'HOUSTON STANDARD'!K33</f>
        <v>1022.2600500000001</v>
      </c>
      <c r="L22" s="96">
        <f>'HOUSTON STANDARD'!L33</f>
        <v>1022.2600500000001</v>
      </c>
      <c r="M22" s="99">
        <f>'HOUSTON STANDARD'!M33</f>
        <v>1022.2600500000001</v>
      </c>
    </row>
    <row r="23" spans="1:13" ht="15.75" x14ac:dyDescent="0.25">
      <c r="A23" s="124" t="s">
        <v>12</v>
      </c>
      <c r="B23" s="100"/>
      <c r="C23" s="100"/>
      <c r="D23" s="100"/>
      <c r="E23" s="100"/>
      <c r="F23" s="101"/>
      <c r="H23" s="124" t="s">
        <v>12</v>
      </c>
      <c r="I23" s="100"/>
      <c r="J23" s="100"/>
      <c r="K23" s="100"/>
      <c r="L23" s="100"/>
      <c r="M23" s="101"/>
    </row>
    <row r="24" spans="1:13" ht="15.75" x14ac:dyDescent="0.25">
      <c r="A24" s="125" t="s">
        <v>13</v>
      </c>
      <c r="B24" s="96">
        <f>(ROUND(I24*ESC!$C$10,2))*1.5</f>
        <v>3373.1849999999999</v>
      </c>
      <c r="C24" s="96">
        <f>(ROUND(J24*ESC!$C$10,2))*1.5</f>
        <v>2931.57</v>
      </c>
      <c r="D24" s="96">
        <f>(ROUND(K24*ESC!$C$10,2))*1.5</f>
        <v>2203.38</v>
      </c>
      <c r="E24" s="96">
        <f>(ROUND(L24*ESC!$C$10,2))*1.5</f>
        <v>2203.38</v>
      </c>
      <c r="F24" s="99">
        <f>(ROUND(M24*ESC!$C$10,2))*1.5</f>
        <v>2203.38</v>
      </c>
      <c r="H24" s="125" t="s">
        <v>13</v>
      </c>
      <c r="I24" s="96">
        <f>'HOUSTON STANDARD'!I35</f>
        <v>2082.2145750000004</v>
      </c>
      <c r="J24" s="96">
        <f>'HOUSTON STANDARD'!J35</f>
        <v>1809.6104250000001</v>
      </c>
      <c r="K24" s="103">
        <f>'HOUSTON STANDARD'!K35</f>
        <v>1360.1101500000002</v>
      </c>
      <c r="L24" s="96">
        <f>'HOUSTON STANDARD'!L35</f>
        <v>1360.1101500000002</v>
      </c>
      <c r="M24" s="99">
        <f>'HOUSTON STANDARD'!M35</f>
        <v>1360.1101500000002</v>
      </c>
    </row>
    <row r="25" spans="1:13" ht="15.75" x14ac:dyDescent="0.25">
      <c r="A25" s="125" t="s">
        <v>14</v>
      </c>
      <c r="B25" s="102"/>
      <c r="C25" s="102"/>
      <c r="D25" s="103">
        <f>(ROUND(K25*ESC!$C$10,2))*1.5</f>
        <v>4837.2449999999999</v>
      </c>
      <c r="E25" s="102"/>
      <c r="F25" s="104"/>
      <c r="H25" s="125" t="s">
        <v>14</v>
      </c>
      <c r="I25" s="102"/>
      <c r="J25" s="102"/>
      <c r="K25" s="103">
        <f>'HOUSTON STANDARD'!K36</f>
        <v>2985.9558750000001</v>
      </c>
      <c r="L25" s="102"/>
      <c r="M25" s="104"/>
    </row>
    <row r="26" spans="1:13" ht="15.75" customHeight="1" x14ac:dyDescent="0.25">
      <c r="A26" s="586" t="s">
        <v>398</v>
      </c>
      <c r="B26" s="587"/>
      <c r="C26" s="587"/>
      <c r="D26" s="567" t="s">
        <v>281</v>
      </c>
      <c r="E26" s="567"/>
      <c r="F26" s="556">
        <f>(ROUND(M27*ESC!$C$10,2))</f>
        <v>413.52</v>
      </c>
      <c r="H26" s="574" t="s">
        <v>280</v>
      </c>
      <c r="I26" s="575"/>
      <c r="J26" s="575"/>
      <c r="K26" s="580" t="s">
        <v>281</v>
      </c>
      <c r="L26" s="581"/>
      <c r="M26" s="122"/>
    </row>
    <row r="27" spans="1:13" ht="15.75" x14ac:dyDescent="0.25">
      <c r="A27" s="586"/>
      <c r="B27" s="587"/>
      <c r="C27" s="587"/>
      <c r="D27" s="567"/>
      <c r="E27" s="567"/>
      <c r="F27" s="556"/>
      <c r="H27" s="576"/>
      <c r="I27" s="577"/>
      <c r="J27" s="577"/>
      <c r="K27" s="582"/>
      <c r="L27" s="583"/>
      <c r="M27" s="171">
        <f>'HOUSTON STANDARD'!$M$37</f>
        <v>382.88722500000006</v>
      </c>
    </row>
    <row r="28" spans="1:13" ht="16.5" thickBot="1" x14ac:dyDescent="0.3">
      <c r="A28" s="586"/>
      <c r="B28" s="587"/>
      <c r="C28" s="587"/>
      <c r="D28" s="567"/>
      <c r="E28" s="567"/>
      <c r="F28" s="556"/>
      <c r="H28" s="578"/>
      <c r="I28" s="579"/>
      <c r="J28" s="579"/>
      <c r="K28" s="584"/>
      <c r="L28" s="585"/>
      <c r="M28" s="172"/>
    </row>
    <row r="29" spans="1:13" ht="15.75" thickBot="1" x14ac:dyDescent="0.25">
      <c r="A29" s="588"/>
      <c r="B29" s="589"/>
      <c r="C29" s="589"/>
      <c r="D29" s="568"/>
      <c r="E29" s="568"/>
      <c r="F29" s="557"/>
    </row>
    <row r="30" spans="1:13" ht="15.75" thickBot="1" x14ac:dyDescent="0.25"/>
    <row r="31" spans="1:13" ht="16.5" thickBot="1" x14ac:dyDescent="0.3">
      <c r="A31" s="107" t="s">
        <v>210</v>
      </c>
      <c r="B31" s="109"/>
      <c r="C31" s="109"/>
      <c r="D31" s="109"/>
      <c r="E31" s="109"/>
      <c r="F31" s="110"/>
      <c r="H31" s="107" t="s">
        <v>230</v>
      </c>
      <c r="I31" s="109"/>
      <c r="J31" s="109"/>
      <c r="K31" s="109"/>
      <c r="L31" s="109"/>
      <c r="M31" s="110"/>
    </row>
    <row r="32" spans="1:13" ht="15.75" x14ac:dyDescent="0.25">
      <c r="A32" s="141" t="s">
        <v>190</v>
      </c>
      <c r="B32" s="48"/>
      <c r="C32" s="48"/>
      <c r="D32" s="145">
        <f>(ROUND(K32*ESC!$C$10,2))*1.5</f>
        <v>694.41</v>
      </c>
      <c r="E32" s="48"/>
      <c r="F32" s="146"/>
      <c r="H32" s="141" t="s">
        <v>190</v>
      </c>
      <c r="I32" s="48"/>
      <c r="J32" s="48"/>
      <c r="K32" s="145">
        <f>'HOUSTON STANDARD'!$K$43</f>
        <v>428.65200000000004</v>
      </c>
      <c r="L32" s="48"/>
      <c r="M32" s="146"/>
    </row>
    <row r="33" spans="1:13" ht="16.5" thickBot="1" x14ac:dyDescent="0.3">
      <c r="A33" s="214" t="s">
        <v>371</v>
      </c>
      <c r="B33" s="92"/>
      <c r="C33" s="92"/>
      <c r="D33" s="144">
        <f>(ROUND(K33*ESC!$C$10,2))</f>
        <v>527.02</v>
      </c>
      <c r="E33" s="4"/>
      <c r="F33" s="93"/>
      <c r="H33" s="214" t="s">
        <v>371</v>
      </c>
      <c r="I33" s="92"/>
      <c r="J33" s="92"/>
      <c r="K33" s="144">
        <f>'HOUSTON STANDARD'!$K$44</f>
        <v>487.97752500000007</v>
      </c>
      <c r="L33" s="4"/>
      <c r="M33" s="93"/>
    </row>
    <row r="35" spans="1:13" ht="15.75" thickBot="1" x14ac:dyDescent="0.25"/>
    <row r="36" spans="1:13" ht="16.5" thickBot="1" x14ac:dyDescent="0.3">
      <c r="A36" s="107" t="s">
        <v>347</v>
      </c>
      <c r="B36" s="109"/>
      <c r="C36" s="109"/>
      <c r="D36" s="109"/>
      <c r="E36" s="109"/>
      <c r="F36" s="110"/>
      <c r="H36" s="107" t="s">
        <v>347</v>
      </c>
      <c r="I36" s="109"/>
      <c r="J36" s="109"/>
      <c r="K36" s="109"/>
      <c r="L36" s="109"/>
      <c r="M36" s="110"/>
    </row>
    <row r="37" spans="1:13" x14ac:dyDescent="0.2">
      <c r="A37" s="147" t="s">
        <v>349</v>
      </c>
      <c r="B37" s="48"/>
      <c r="C37" s="47"/>
      <c r="D37" s="47"/>
      <c r="E37" s="7"/>
      <c r="F37" s="151" t="s">
        <v>29</v>
      </c>
      <c r="H37" s="147" t="s">
        <v>349</v>
      </c>
      <c r="I37" s="47"/>
      <c r="J37" s="90"/>
      <c r="K37" s="47"/>
      <c r="L37" s="7"/>
      <c r="M37" s="151" t="s">
        <v>29</v>
      </c>
    </row>
    <row r="38" spans="1:13" x14ac:dyDescent="0.2">
      <c r="A38" s="133" t="s">
        <v>350</v>
      </c>
      <c r="B38" s="51"/>
      <c r="C38" s="49"/>
      <c r="D38" s="49"/>
      <c r="E38" s="6"/>
      <c r="F38" s="152" t="s">
        <v>16</v>
      </c>
      <c r="H38" s="133" t="s">
        <v>350</v>
      </c>
      <c r="I38" s="49"/>
      <c r="J38" s="91"/>
      <c r="K38" s="49"/>
      <c r="L38" s="6"/>
      <c r="M38" s="152" t="s">
        <v>16</v>
      </c>
    </row>
    <row r="39" spans="1:13" ht="16.5" thickBot="1" x14ac:dyDescent="0.3">
      <c r="A39" s="142" t="s">
        <v>252</v>
      </c>
      <c r="B39" s="52"/>
      <c r="C39" s="50"/>
      <c r="D39" s="50"/>
      <c r="E39" s="4"/>
      <c r="F39" s="150" t="s">
        <v>29</v>
      </c>
      <c r="H39" s="142" t="s">
        <v>252</v>
      </c>
      <c r="I39" s="50"/>
      <c r="J39" s="92"/>
      <c r="K39" s="50"/>
      <c r="L39" s="4"/>
      <c r="M39" s="150" t="s">
        <v>29</v>
      </c>
    </row>
    <row r="41" spans="1:13" ht="15.75" x14ac:dyDescent="0.25">
      <c r="H41" s="132"/>
      <c r="I41" s="11"/>
      <c r="J41" s="11"/>
      <c r="K41" s="11"/>
      <c r="L41" s="11"/>
      <c r="M41" s="11"/>
    </row>
    <row r="43" spans="1:13" ht="15.75" x14ac:dyDescent="0.25">
      <c r="A43" s="12" t="s">
        <v>22</v>
      </c>
      <c r="B43" s="12"/>
      <c r="C43" s="14"/>
      <c r="D43" s="11"/>
      <c r="E43" s="11"/>
      <c r="F43" s="11"/>
      <c r="H43" s="12" t="s">
        <v>22</v>
      </c>
      <c r="I43" s="12"/>
      <c r="J43" s="11"/>
      <c r="K43" s="11"/>
      <c r="L43" s="11"/>
      <c r="M43" s="11"/>
    </row>
    <row r="44" spans="1:13" x14ac:dyDescent="0.2">
      <c r="B44"/>
      <c r="C44" s="3"/>
    </row>
    <row r="45" spans="1:13" x14ac:dyDescent="0.2">
      <c r="A45" s="42" t="s">
        <v>231</v>
      </c>
      <c r="B45"/>
      <c r="H45" s="42" t="s">
        <v>231</v>
      </c>
    </row>
    <row r="46" spans="1:13" x14ac:dyDescent="0.2">
      <c r="A46" s="42" t="s">
        <v>232</v>
      </c>
      <c r="B46"/>
      <c r="H46" s="42" t="s">
        <v>232</v>
      </c>
    </row>
    <row r="47" spans="1:13" ht="15.75" x14ac:dyDescent="0.25">
      <c r="B47"/>
      <c r="C47"/>
      <c r="H47" s="95"/>
      <c r="I47" s="1"/>
      <c r="J47" s="1"/>
      <c r="K47" s="89"/>
      <c r="L47" s="1"/>
      <c r="M47" s="1"/>
    </row>
    <row r="48" spans="1:13" x14ac:dyDescent="0.2">
      <c r="A48" s="508" t="s">
        <v>408</v>
      </c>
      <c r="B48" s="3"/>
      <c r="C48" s="3"/>
      <c r="D48" s="94"/>
      <c r="H48" s="77"/>
      <c r="I48" s="3"/>
      <c r="J48" s="3"/>
      <c r="K48" s="94"/>
    </row>
    <row r="49" spans="1:13" ht="15.75" x14ac:dyDescent="0.25">
      <c r="A49" s="509" t="s">
        <v>409</v>
      </c>
      <c r="B49" s="3"/>
      <c r="C49" s="3"/>
      <c r="D49" s="89"/>
      <c r="H49" s="77"/>
      <c r="I49" s="3"/>
      <c r="J49" s="3"/>
      <c r="K49" s="89"/>
    </row>
    <row r="50" spans="1:13" ht="15.75" x14ac:dyDescent="0.25">
      <c r="A50" s="509" t="s">
        <v>410</v>
      </c>
      <c r="B50" s="3"/>
      <c r="C50" s="3"/>
      <c r="D50" s="89"/>
      <c r="H50" s="77"/>
      <c r="I50" s="3"/>
    </row>
    <row r="51" spans="1:13" ht="15.75" x14ac:dyDescent="0.25">
      <c r="A51" s="509" t="s">
        <v>411</v>
      </c>
      <c r="B51"/>
      <c r="C51"/>
      <c r="D51" s="106"/>
      <c r="H51" s="77"/>
      <c r="I51" s="3"/>
      <c r="J51" s="3"/>
      <c r="K51" s="89"/>
    </row>
    <row r="52" spans="1:13" x14ac:dyDescent="0.2">
      <c r="A52" s="509" t="s">
        <v>412</v>
      </c>
      <c r="B52"/>
      <c r="C52"/>
      <c r="E52" s="11"/>
      <c r="F52" s="11"/>
      <c r="I52" s="3"/>
      <c r="J52" s="3"/>
      <c r="K52" s="94"/>
    </row>
    <row r="53" spans="1:13" x14ac:dyDescent="0.2">
      <c r="A53" s="509" t="s">
        <v>413</v>
      </c>
      <c r="B53"/>
      <c r="C53"/>
    </row>
    <row r="54" spans="1:13" x14ac:dyDescent="0.2">
      <c r="A54" s="509" t="s">
        <v>414</v>
      </c>
    </row>
    <row r="55" spans="1:13" x14ac:dyDescent="0.2">
      <c r="A55" s="509" t="s">
        <v>415</v>
      </c>
    </row>
    <row r="56" spans="1:13" x14ac:dyDescent="0.2">
      <c r="A56" s="509" t="s">
        <v>416</v>
      </c>
    </row>
    <row r="57" spans="1:13" x14ac:dyDescent="0.2">
      <c r="M57" s="11"/>
    </row>
  </sheetData>
  <mergeCells count="8">
    <mergeCell ref="H3:M3"/>
    <mergeCell ref="A4:D5"/>
    <mergeCell ref="E4:F5"/>
    <mergeCell ref="H26:J28"/>
    <mergeCell ref="K26:L28"/>
    <mergeCell ref="A26:C29"/>
    <mergeCell ref="D26:E29"/>
    <mergeCell ref="F26:F29"/>
  </mergeCells>
  <phoneticPr fontId="21" type="noConversion"/>
  <printOptions horizontalCentered="1"/>
  <pageMargins left="0.28999999999999998" right="0.28999999999999998" top="0.69" bottom="0.63" header="0.31" footer="0.21"/>
  <pageSetup scale="7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A1:Q56"/>
  <sheetViews>
    <sheetView topLeftCell="A18" zoomScale="80" zoomScaleNormal="80" workbookViewId="0">
      <selection activeCell="A41" sqref="A41"/>
    </sheetView>
  </sheetViews>
  <sheetFormatPr defaultRowHeight="15" x14ac:dyDescent="0.2"/>
  <cols>
    <col min="1" max="1" width="40.21875" customWidth="1"/>
    <col min="2" max="3" width="10.77734375" style="1" customWidth="1"/>
    <col min="4" max="6" width="10.77734375" customWidth="1"/>
    <col min="8" max="8" width="34.6640625" hidden="1" customWidth="1"/>
    <col min="9" max="13" width="8.88671875" hidden="1" customWidth="1"/>
    <col min="14" max="15" width="8.88671875" customWidth="1"/>
  </cols>
  <sheetData>
    <row r="1" spans="1:17" ht="15.75" x14ac:dyDescent="0.25">
      <c r="A1" s="12" t="s">
        <v>365</v>
      </c>
      <c r="B1" s="13"/>
      <c r="C1" s="13"/>
      <c r="D1" s="12"/>
      <c r="E1" s="12"/>
      <c r="F1" s="12"/>
      <c r="H1" s="12" t="s">
        <v>279</v>
      </c>
      <c r="I1" s="13"/>
      <c r="J1" s="13"/>
      <c r="K1" s="12"/>
      <c r="L1" s="12"/>
      <c r="M1" s="12"/>
      <c r="N1" s="415"/>
    </row>
    <row r="2" spans="1:17" ht="20.25" x14ac:dyDescent="0.3">
      <c r="A2" s="45" t="s">
        <v>89</v>
      </c>
      <c r="B2" s="13"/>
      <c r="C2" s="13"/>
      <c r="D2" s="12"/>
      <c r="E2" s="12"/>
      <c r="F2" s="12"/>
      <c r="H2" s="12" t="s">
        <v>234</v>
      </c>
      <c r="I2" s="13"/>
      <c r="J2" s="13"/>
      <c r="K2" s="12"/>
      <c r="L2" s="12"/>
      <c r="M2" s="12"/>
    </row>
    <row r="3" spans="1:17" ht="15.75" x14ac:dyDescent="0.25">
      <c r="A3" s="120">
        <f>ESC!$B$4</f>
        <v>45992</v>
      </c>
      <c r="B3" s="13"/>
      <c r="C3" s="13"/>
      <c r="D3" s="12"/>
      <c r="E3" s="12"/>
      <c r="F3" s="12"/>
      <c r="H3" s="558" t="s">
        <v>402</v>
      </c>
      <c r="I3" s="559"/>
      <c r="J3" s="559"/>
      <c r="K3" s="559"/>
      <c r="L3" s="559"/>
      <c r="M3" s="559"/>
      <c r="Q3" s="42"/>
    </row>
    <row r="4" spans="1:17" ht="15.75" x14ac:dyDescent="0.25">
      <c r="A4" s="573" t="s">
        <v>346</v>
      </c>
      <c r="B4" s="573"/>
      <c r="C4" s="573"/>
      <c r="D4" s="573"/>
      <c r="E4" s="561">
        <f>ESC!$C$7</f>
        <v>2.3877000000000002</v>
      </c>
      <c r="F4" s="561"/>
      <c r="H4" s="12" t="s">
        <v>112</v>
      </c>
      <c r="I4" s="13"/>
      <c r="J4" s="13"/>
      <c r="K4" s="12"/>
      <c r="L4" s="12"/>
      <c r="M4" s="12"/>
    </row>
    <row r="5" spans="1:17" x14ac:dyDescent="0.2">
      <c r="A5" s="573"/>
      <c r="B5" s="573"/>
      <c r="C5" s="573"/>
      <c r="D5" s="573"/>
      <c r="E5" s="561"/>
      <c r="F5" s="561"/>
      <c r="H5" s="154" t="s">
        <v>346</v>
      </c>
      <c r="I5" s="15"/>
      <c r="J5" s="15"/>
      <c r="K5" s="11"/>
      <c r="L5" s="11"/>
      <c r="M5" s="11"/>
    </row>
    <row r="6" spans="1:17" ht="15.75" thickBot="1" x14ac:dyDescent="0.25"/>
    <row r="7" spans="1:17" ht="16.5" thickBot="1" x14ac:dyDescent="0.3">
      <c r="A7" s="107" t="s">
        <v>90</v>
      </c>
      <c r="B7" s="108"/>
      <c r="C7" s="108"/>
      <c r="D7" s="109"/>
      <c r="E7" s="109"/>
      <c r="F7" s="110"/>
      <c r="H7" s="107" t="s">
        <v>250</v>
      </c>
      <c r="I7" s="108"/>
      <c r="J7" s="108"/>
      <c r="K7" s="109"/>
      <c r="L7" s="109"/>
      <c r="M7" s="110"/>
    </row>
    <row r="8" spans="1:17" ht="15.75" thickBot="1" x14ac:dyDescent="0.25">
      <c r="A8" s="87" t="s">
        <v>242</v>
      </c>
      <c r="B8" s="111">
        <v>1</v>
      </c>
      <c r="C8" s="111">
        <v>2</v>
      </c>
      <c r="D8" s="111">
        <v>3</v>
      </c>
      <c r="E8" s="111">
        <v>4</v>
      </c>
      <c r="F8" s="112">
        <v>5</v>
      </c>
      <c r="H8" s="87" t="s">
        <v>242</v>
      </c>
      <c r="I8" s="111">
        <v>1</v>
      </c>
      <c r="J8" s="111">
        <v>2</v>
      </c>
      <c r="K8" s="111">
        <v>3</v>
      </c>
      <c r="L8" s="111">
        <v>4</v>
      </c>
      <c r="M8" s="112">
        <v>5</v>
      </c>
    </row>
    <row r="9" spans="1:17" ht="15.75" x14ac:dyDescent="0.25">
      <c r="A9" s="123" t="s">
        <v>4</v>
      </c>
      <c r="B9" s="96"/>
      <c r="C9" s="96"/>
      <c r="D9" s="97"/>
      <c r="E9" s="97"/>
      <c r="F9" s="98"/>
      <c r="H9" s="123" t="s">
        <v>4</v>
      </c>
      <c r="I9" s="8"/>
      <c r="J9" s="8"/>
      <c r="K9" s="9"/>
      <c r="L9" s="9"/>
      <c r="M9" s="10"/>
    </row>
    <row r="10" spans="1:17" ht="15.75" x14ac:dyDescent="0.25">
      <c r="A10" s="123" t="s">
        <v>5</v>
      </c>
      <c r="B10" s="96">
        <f>(ROUND(I10*ESC!$C$10,2))*2</f>
        <v>1622.4</v>
      </c>
      <c r="C10" s="96">
        <f>(ROUND(J10*ESC!$C$10,2))*2</f>
        <v>1775.86</v>
      </c>
      <c r="D10" s="96">
        <f>(ROUND(K10*ESC!$C$10,2))*2</f>
        <v>2649.72</v>
      </c>
      <c r="E10" s="96">
        <f>(ROUND(L10*ESC!$C$10,2))*2</f>
        <v>2937.84</v>
      </c>
      <c r="F10" s="99">
        <f>(ROUND(M10*ESC!$C$10,2))*2</f>
        <v>3539.18</v>
      </c>
      <c r="H10" s="123" t="s">
        <v>5</v>
      </c>
      <c r="I10" s="96">
        <f>'HOUSTON STANDARD'!I21</f>
        <v>751.11120000000005</v>
      </c>
      <c r="J10" s="96">
        <f>'HOUSTON STANDARD'!J21</f>
        <v>822.1563000000001</v>
      </c>
      <c r="K10" s="96">
        <f>'HOUSTON STANDARD'!K21</f>
        <v>1226.7186750000003</v>
      </c>
      <c r="L10" s="96">
        <f>'HOUSTON STANDARD'!L21</f>
        <v>1360.1101500000002</v>
      </c>
      <c r="M10" s="99">
        <f>'HOUSTON STANDARD'!M21</f>
        <v>1638.5134500000001</v>
      </c>
    </row>
    <row r="11" spans="1:17" ht="15.75" x14ac:dyDescent="0.25">
      <c r="A11" s="124" t="s">
        <v>217</v>
      </c>
      <c r="B11" s="100"/>
      <c r="C11" s="100"/>
      <c r="D11" s="100"/>
      <c r="E11" s="100"/>
      <c r="F11" s="101"/>
      <c r="H11" s="124" t="s">
        <v>217</v>
      </c>
      <c r="I11" s="100"/>
      <c r="J11" s="100"/>
      <c r="K11" s="100"/>
      <c r="L11" s="100"/>
      <c r="M11" s="101"/>
    </row>
    <row r="12" spans="1:17" ht="15.75" x14ac:dyDescent="0.25">
      <c r="A12" s="123" t="s">
        <v>6</v>
      </c>
      <c r="B12" s="96"/>
      <c r="C12" s="96"/>
      <c r="D12" s="96"/>
      <c r="E12" s="96"/>
      <c r="F12" s="99"/>
      <c r="H12" s="123" t="s">
        <v>6</v>
      </c>
      <c r="I12" s="96"/>
      <c r="J12" s="96"/>
      <c r="K12" s="96"/>
      <c r="L12" s="96"/>
      <c r="M12" s="99"/>
    </row>
    <row r="13" spans="1:17" ht="15.75" x14ac:dyDescent="0.25">
      <c r="A13" s="130" t="s">
        <v>218</v>
      </c>
      <c r="B13" s="96">
        <f>(ROUND(I13*ESC!$C$10,2))*2</f>
        <v>1775.86</v>
      </c>
      <c r="C13" s="96">
        <f>(ROUND(J13*ESC!$C$10,2))*2</f>
        <v>1622.4</v>
      </c>
      <c r="D13" s="96">
        <f>(ROUND(K13*ESC!$C$10,2))*2</f>
        <v>1985.7</v>
      </c>
      <c r="E13" s="96">
        <f>(ROUND(L13*ESC!$C$10,2))*2</f>
        <v>2364.6799999999998</v>
      </c>
      <c r="F13" s="99">
        <f>(ROUND(M13*ESC!$C$10,2))*2</f>
        <v>2865.8</v>
      </c>
      <c r="H13" s="130" t="s">
        <v>218</v>
      </c>
      <c r="I13" s="96">
        <f>'HOUSTON STANDARD'!I24</f>
        <v>822.1563000000001</v>
      </c>
      <c r="J13" s="96">
        <f>'HOUSTON STANDARD'!J24</f>
        <v>751.11120000000005</v>
      </c>
      <c r="K13" s="96">
        <f>'HOUSTON STANDARD'!K24</f>
        <v>919.30860000000007</v>
      </c>
      <c r="L13" s="96">
        <f>'HOUSTON STANDARD'!L24</f>
        <v>1094.7604500000002</v>
      </c>
      <c r="M13" s="99">
        <f>'HOUSTON STANDARD'!M24</f>
        <v>1326.7595250000002</v>
      </c>
    </row>
    <row r="14" spans="1:17" ht="15.75" x14ac:dyDescent="0.25">
      <c r="A14" s="124" t="s">
        <v>213</v>
      </c>
      <c r="B14" s="100"/>
      <c r="C14" s="100"/>
      <c r="D14" s="100"/>
      <c r="E14" s="100"/>
      <c r="F14" s="101"/>
      <c r="H14" s="124" t="s">
        <v>213</v>
      </c>
      <c r="I14" s="100"/>
      <c r="J14" s="100"/>
      <c r="K14" s="100"/>
      <c r="L14" s="100"/>
      <c r="M14" s="101"/>
    </row>
    <row r="15" spans="1:17" ht="15.75" x14ac:dyDescent="0.25">
      <c r="A15" s="123" t="s">
        <v>8</v>
      </c>
      <c r="B15" s="96"/>
      <c r="C15" s="96"/>
      <c r="D15" s="96"/>
      <c r="E15" s="96"/>
      <c r="F15" s="99"/>
      <c r="H15" s="123" t="s">
        <v>8</v>
      </c>
      <c r="I15" s="96"/>
      <c r="J15" s="96"/>
      <c r="K15" s="96"/>
      <c r="L15" s="96"/>
      <c r="M15" s="99"/>
    </row>
    <row r="16" spans="1:17" ht="15.75" x14ac:dyDescent="0.25">
      <c r="A16" s="123" t="s">
        <v>214</v>
      </c>
      <c r="B16" s="96">
        <f>(ROUND(I16*ESC!$C$10,2))*2</f>
        <v>2649.72</v>
      </c>
      <c r="C16" s="96">
        <f>(ROUND(J16*ESC!$C$10,2))*2</f>
        <v>1985.7</v>
      </c>
      <c r="D16" s="96">
        <f>(ROUND(K16*ESC!$C$10,2))*2</f>
        <v>1418.8</v>
      </c>
      <c r="E16" s="96">
        <f>(ROUND(L16*ESC!$C$10,2))*2</f>
        <v>1622.4</v>
      </c>
      <c r="F16" s="99">
        <f>(ROUND(M16*ESC!$C$10,2))*2</f>
        <v>2208.08</v>
      </c>
      <c r="H16" s="123" t="s">
        <v>214</v>
      </c>
      <c r="I16" s="96">
        <f>'HOUSTON STANDARD'!I27</f>
        <v>1226.7186750000003</v>
      </c>
      <c r="J16" s="96">
        <f>'HOUSTON STANDARD'!J27</f>
        <v>919.30860000000007</v>
      </c>
      <c r="K16" s="96">
        <f>'HOUSTON STANDARD'!K27</f>
        <v>656.84744999999998</v>
      </c>
      <c r="L16" s="96">
        <f>'HOUSTON STANDARD'!L27</f>
        <v>751.11120000000005</v>
      </c>
      <c r="M16" s="99">
        <f>'HOUSTON STANDARD'!M27</f>
        <v>1022.2600500000001</v>
      </c>
    </row>
    <row r="17" spans="1:13" ht="15.75" x14ac:dyDescent="0.25">
      <c r="A17" s="124" t="s">
        <v>228</v>
      </c>
      <c r="B17" s="100"/>
      <c r="C17" s="100"/>
      <c r="D17" s="100"/>
      <c r="E17" s="100"/>
      <c r="F17" s="101"/>
      <c r="H17" s="124" t="s">
        <v>228</v>
      </c>
      <c r="I17" s="100"/>
      <c r="J17" s="100"/>
      <c r="K17" s="100"/>
      <c r="L17" s="100"/>
      <c r="M17" s="101"/>
    </row>
    <row r="18" spans="1:13" ht="15.75" x14ac:dyDescent="0.25">
      <c r="A18" s="123" t="s">
        <v>9</v>
      </c>
      <c r="B18" s="96"/>
      <c r="C18" s="96"/>
      <c r="D18" s="96"/>
      <c r="E18" s="96"/>
      <c r="F18" s="99"/>
      <c r="H18" s="123" t="s">
        <v>9</v>
      </c>
      <c r="I18" s="96"/>
      <c r="J18" s="96"/>
      <c r="K18" s="96"/>
      <c r="L18" s="96"/>
      <c r="M18" s="99"/>
    </row>
    <row r="19" spans="1:13" ht="15.75" x14ac:dyDescent="0.25">
      <c r="A19" s="123" t="s">
        <v>229</v>
      </c>
      <c r="B19" s="96">
        <f>(ROUND(I19*ESC!$C$10,2))*2</f>
        <v>2937.84</v>
      </c>
      <c r="C19" s="96">
        <f>(ROUND(J19*ESC!$C$10,2))*2</f>
        <v>2364.6799999999998</v>
      </c>
      <c r="D19" s="96">
        <f>(ROUND(K19*ESC!$C$10,2))*2</f>
        <v>1622.4</v>
      </c>
      <c r="E19" s="96">
        <f>(ROUND(L19*ESC!$C$10,2))*2</f>
        <v>1622.4</v>
      </c>
      <c r="F19" s="99">
        <f>(ROUND(M19*ESC!$C$10,2))*2</f>
        <v>1775.86</v>
      </c>
      <c r="H19" s="123" t="s">
        <v>229</v>
      </c>
      <c r="I19" s="96">
        <f>'HOUSTON STANDARD'!I30</f>
        <v>1360.1101500000002</v>
      </c>
      <c r="J19" s="96">
        <f>'HOUSTON STANDARD'!J30</f>
        <v>1094.7604500000002</v>
      </c>
      <c r="K19" s="96">
        <f>'HOUSTON STANDARD'!K30</f>
        <v>751.11120000000005</v>
      </c>
      <c r="L19" s="96">
        <f>'HOUSTON STANDARD'!L30</f>
        <v>751.11120000000005</v>
      </c>
      <c r="M19" s="99">
        <f>'HOUSTON STANDARD'!M30</f>
        <v>822.1563000000001</v>
      </c>
    </row>
    <row r="20" spans="1:13" ht="15.75" x14ac:dyDescent="0.25">
      <c r="A20" s="124" t="s">
        <v>215</v>
      </c>
      <c r="B20" s="100"/>
      <c r="C20" s="100"/>
      <c r="D20" s="100"/>
      <c r="E20" s="100"/>
      <c r="F20" s="101"/>
      <c r="H20" s="124" t="s">
        <v>215</v>
      </c>
      <c r="I20" s="100"/>
      <c r="J20" s="100"/>
      <c r="K20" s="100"/>
      <c r="L20" s="100"/>
      <c r="M20" s="101"/>
    </row>
    <row r="21" spans="1:13" ht="15.75" x14ac:dyDescent="0.25">
      <c r="A21" s="123" t="s">
        <v>11</v>
      </c>
      <c r="B21" s="96"/>
      <c r="C21" s="96"/>
      <c r="D21" s="96"/>
      <c r="E21" s="96"/>
      <c r="F21" s="99"/>
      <c r="H21" s="123" t="s">
        <v>11</v>
      </c>
      <c r="I21" s="96"/>
      <c r="J21" s="96"/>
      <c r="K21" s="96"/>
      <c r="L21" s="96"/>
      <c r="M21" s="99"/>
    </row>
    <row r="22" spans="1:13" ht="15.75" x14ac:dyDescent="0.25">
      <c r="A22" s="123" t="s">
        <v>216</v>
      </c>
      <c r="B22" s="96">
        <f>(ROUND(I22*ESC!$C$10,2))*2</f>
        <v>3539.18</v>
      </c>
      <c r="C22" s="96">
        <f>(ROUND(J22*ESC!$C$10,2))*2</f>
        <v>2865.8</v>
      </c>
      <c r="D22" s="96">
        <f>(ROUND(K22*ESC!$C$10,2))*2</f>
        <v>2208.08</v>
      </c>
      <c r="E22" s="96">
        <f>(ROUND(L22*ESC!$C$10,2))*2</f>
        <v>2208.08</v>
      </c>
      <c r="F22" s="99">
        <f>(ROUND(M22*ESC!$C$10,2))*2</f>
        <v>2208.08</v>
      </c>
      <c r="H22" s="123" t="s">
        <v>216</v>
      </c>
      <c r="I22" s="96">
        <f>'HOUSTON STANDARD'!I33</f>
        <v>1638.5134500000001</v>
      </c>
      <c r="J22" s="96">
        <f>'HOUSTON STANDARD'!J33</f>
        <v>1326.7595250000002</v>
      </c>
      <c r="K22" s="96">
        <f>'HOUSTON STANDARD'!K33</f>
        <v>1022.2600500000001</v>
      </c>
      <c r="L22" s="96">
        <f>'HOUSTON STANDARD'!L33</f>
        <v>1022.2600500000001</v>
      </c>
      <c r="M22" s="99">
        <f>'HOUSTON STANDARD'!M33</f>
        <v>1022.2600500000001</v>
      </c>
    </row>
    <row r="23" spans="1:13" ht="15.75" x14ac:dyDescent="0.25">
      <c r="A23" s="124" t="s">
        <v>12</v>
      </c>
      <c r="B23" s="100"/>
      <c r="C23" s="100"/>
      <c r="D23" s="100"/>
      <c r="E23" s="100"/>
      <c r="F23" s="101"/>
      <c r="H23" s="124" t="s">
        <v>12</v>
      </c>
      <c r="I23" s="100"/>
      <c r="J23" s="100"/>
      <c r="K23" s="100"/>
      <c r="L23" s="100"/>
      <c r="M23" s="101"/>
    </row>
    <row r="24" spans="1:13" ht="15.75" x14ac:dyDescent="0.25">
      <c r="A24" s="125" t="s">
        <v>13</v>
      </c>
      <c r="B24" s="96">
        <f>(ROUND(I24*ESC!$C$10,2))*2</f>
        <v>4497.58</v>
      </c>
      <c r="C24" s="96">
        <f>(ROUND(J24*ESC!$C$10,2))*2</f>
        <v>3908.76</v>
      </c>
      <c r="D24" s="96">
        <f>(ROUND(K24*ESC!$C$10,2))*2</f>
        <v>2937.84</v>
      </c>
      <c r="E24" s="96">
        <f>(ROUND(L24*ESC!$C$10,2))*2</f>
        <v>2937.84</v>
      </c>
      <c r="F24" s="99">
        <f>(ROUND(M24*ESC!$C$10,2))*2</f>
        <v>2937.84</v>
      </c>
      <c r="H24" s="125" t="s">
        <v>13</v>
      </c>
      <c r="I24" s="96">
        <f>'HOUSTON STANDARD'!I35</f>
        <v>2082.2145750000004</v>
      </c>
      <c r="J24" s="96">
        <f>'HOUSTON STANDARD'!J35</f>
        <v>1809.6104250000001</v>
      </c>
      <c r="K24" s="103">
        <f>'HOUSTON STANDARD'!K35</f>
        <v>1360.1101500000002</v>
      </c>
      <c r="L24" s="96">
        <f>'HOUSTON STANDARD'!L35</f>
        <v>1360.1101500000002</v>
      </c>
      <c r="M24" s="99">
        <f>'HOUSTON STANDARD'!M35</f>
        <v>1360.1101500000002</v>
      </c>
    </row>
    <row r="25" spans="1:13" ht="15.75" x14ac:dyDescent="0.25">
      <c r="A25" s="125" t="s">
        <v>14</v>
      </c>
      <c r="B25" s="102"/>
      <c r="C25" s="102"/>
      <c r="D25" s="103">
        <f>(ROUND(K25*ESC!$C$10,2))*2</f>
        <v>6449.66</v>
      </c>
      <c r="E25" s="102"/>
      <c r="F25" s="104"/>
      <c r="H25" s="125" t="s">
        <v>14</v>
      </c>
      <c r="I25" s="102"/>
      <c r="J25" s="102"/>
      <c r="K25" s="103">
        <f>'HOUSTON STANDARD'!K36</f>
        <v>2985.9558750000001</v>
      </c>
      <c r="L25" s="102"/>
      <c r="M25" s="104"/>
    </row>
    <row r="26" spans="1:13" ht="15.75" customHeight="1" x14ac:dyDescent="0.25">
      <c r="A26" s="586" t="s">
        <v>398</v>
      </c>
      <c r="B26" s="587"/>
      <c r="C26" s="587"/>
      <c r="D26" s="567" t="s">
        <v>281</v>
      </c>
      <c r="E26" s="567"/>
      <c r="F26" s="556">
        <f>(ROUND(M27*ESC!$C$10,2))</f>
        <v>413.52</v>
      </c>
      <c r="H26" s="574" t="s">
        <v>280</v>
      </c>
      <c r="I26" s="575"/>
      <c r="J26" s="575"/>
      <c r="K26" s="580" t="s">
        <v>281</v>
      </c>
      <c r="L26" s="581"/>
      <c r="M26" s="122"/>
    </row>
    <row r="27" spans="1:13" ht="15.75" x14ac:dyDescent="0.25">
      <c r="A27" s="586"/>
      <c r="B27" s="587"/>
      <c r="C27" s="587"/>
      <c r="D27" s="567"/>
      <c r="E27" s="567"/>
      <c r="F27" s="556"/>
      <c r="H27" s="576"/>
      <c r="I27" s="577"/>
      <c r="J27" s="577"/>
      <c r="K27" s="582"/>
      <c r="L27" s="583"/>
      <c r="M27" s="171">
        <f>'HOUSTON STANDARD'!$M$37</f>
        <v>382.88722500000006</v>
      </c>
    </row>
    <row r="28" spans="1:13" ht="16.5" thickBot="1" x14ac:dyDescent="0.3">
      <c r="A28" s="586"/>
      <c r="B28" s="587"/>
      <c r="C28" s="587"/>
      <c r="D28" s="567"/>
      <c r="E28" s="567"/>
      <c r="F28" s="556"/>
      <c r="H28" s="578"/>
      <c r="I28" s="579"/>
      <c r="J28" s="579"/>
      <c r="K28" s="584"/>
      <c r="L28" s="585"/>
      <c r="M28" s="172"/>
    </row>
    <row r="29" spans="1:13" ht="15.75" customHeight="1" thickBot="1" x14ac:dyDescent="0.25">
      <c r="A29" s="588"/>
      <c r="B29" s="589"/>
      <c r="C29" s="589"/>
      <c r="D29" s="568"/>
      <c r="E29" s="568"/>
      <c r="F29" s="557"/>
    </row>
    <row r="30" spans="1:13" ht="15.75" thickBot="1" x14ac:dyDescent="0.25"/>
    <row r="31" spans="1:13" ht="16.5" thickBot="1" x14ac:dyDescent="0.3">
      <c r="A31" s="107" t="s">
        <v>210</v>
      </c>
      <c r="B31" s="109"/>
      <c r="C31" s="109"/>
      <c r="D31" s="109"/>
      <c r="E31" s="109"/>
      <c r="F31" s="110"/>
      <c r="H31" s="107" t="s">
        <v>230</v>
      </c>
      <c r="I31" s="109"/>
      <c r="J31" s="109"/>
      <c r="K31" s="109"/>
      <c r="L31" s="109"/>
      <c r="M31" s="110"/>
    </row>
    <row r="32" spans="1:13" ht="15.75" x14ac:dyDescent="0.25">
      <c r="A32" s="141" t="s">
        <v>190</v>
      </c>
      <c r="B32" s="48"/>
      <c r="C32" s="48"/>
      <c r="D32" s="145">
        <f>(ROUND(K32*ESC!$C$10,2))*2</f>
        <v>925.88</v>
      </c>
      <c r="E32" s="48"/>
      <c r="F32" s="146"/>
      <c r="H32" s="141" t="s">
        <v>190</v>
      </c>
      <c r="I32" s="48"/>
      <c r="J32" s="48"/>
      <c r="K32" s="145">
        <f>'HOUSTON STANDARD'!$K$43</f>
        <v>428.65200000000004</v>
      </c>
      <c r="L32" s="48"/>
      <c r="M32" s="146"/>
    </row>
    <row r="33" spans="1:13" ht="16.5" thickBot="1" x14ac:dyDescent="0.3">
      <c r="A33" s="261" t="s">
        <v>371</v>
      </c>
      <c r="B33" s="92"/>
      <c r="C33" s="92"/>
      <c r="D33" s="144">
        <f>(ROUND(K33*ESC!$C$10,2))</f>
        <v>527.02</v>
      </c>
      <c r="E33" s="4"/>
      <c r="F33" s="93"/>
      <c r="H33" s="261" t="s">
        <v>371</v>
      </c>
      <c r="I33" s="92"/>
      <c r="J33" s="92"/>
      <c r="K33" s="144">
        <f>'HOUSTON STANDARD'!$K$44</f>
        <v>487.97752500000007</v>
      </c>
      <c r="L33" s="4"/>
      <c r="M33" s="93"/>
    </row>
    <row r="35" spans="1:13" ht="15.75" thickBot="1" x14ac:dyDescent="0.25"/>
    <row r="36" spans="1:13" ht="16.5" thickBot="1" x14ac:dyDescent="0.3">
      <c r="A36" s="107" t="s">
        <v>347</v>
      </c>
      <c r="B36" s="109"/>
      <c r="C36" s="109"/>
      <c r="D36" s="109"/>
      <c r="E36" s="109"/>
      <c r="F36" s="110"/>
      <c r="H36" s="107" t="s">
        <v>347</v>
      </c>
      <c r="I36" s="109"/>
      <c r="J36" s="109"/>
      <c r="K36" s="109"/>
      <c r="L36" s="109"/>
      <c r="M36" s="110"/>
    </row>
    <row r="37" spans="1:13" x14ac:dyDescent="0.2">
      <c r="A37" s="147" t="s">
        <v>349</v>
      </c>
      <c r="B37" s="48"/>
      <c r="C37" s="47"/>
      <c r="D37" s="47"/>
      <c r="E37" s="7"/>
      <c r="F37" s="151" t="s">
        <v>29</v>
      </c>
      <c r="H37" s="147" t="s">
        <v>349</v>
      </c>
      <c r="I37" s="48"/>
      <c r="J37" s="47"/>
      <c r="K37" s="47"/>
      <c r="L37" s="7"/>
      <c r="M37" s="151" t="s">
        <v>29</v>
      </c>
    </row>
    <row r="38" spans="1:13" x14ac:dyDescent="0.2">
      <c r="A38" s="133" t="s">
        <v>350</v>
      </c>
      <c r="B38" s="51"/>
      <c r="C38" s="49"/>
      <c r="D38" s="49"/>
      <c r="E38" s="6"/>
      <c r="F38" s="152" t="s">
        <v>16</v>
      </c>
      <c r="H38" s="133" t="s">
        <v>350</v>
      </c>
      <c r="I38" s="51"/>
      <c r="J38" s="49"/>
      <c r="K38" s="49"/>
      <c r="L38" s="6"/>
      <c r="M38" s="152" t="s">
        <v>16</v>
      </c>
    </row>
    <row r="39" spans="1:13" ht="16.5" thickBot="1" x14ac:dyDescent="0.3">
      <c r="A39" s="142" t="s">
        <v>252</v>
      </c>
      <c r="B39" s="52"/>
      <c r="C39" s="50"/>
      <c r="D39" s="50"/>
      <c r="E39" s="4"/>
      <c r="F39" s="150" t="s">
        <v>29</v>
      </c>
      <c r="H39" s="142" t="s">
        <v>252</v>
      </c>
      <c r="I39" s="52"/>
      <c r="J39" s="50"/>
      <c r="K39" s="50"/>
      <c r="L39" s="4"/>
      <c r="M39" s="150" t="s">
        <v>29</v>
      </c>
    </row>
    <row r="40" spans="1:13" ht="15.75" x14ac:dyDescent="0.25">
      <c r="H40" s="95"/>
      <c r="I40" s="1"/>
      <c r="J40" s="1"/>
      <c r="K40" s="89"/>
      <c r="L40" s="1"/>
      <c r="M40" s="1"/>
    </row>
    <row r="43" spans="1:13" ht="15.75" x14ac:dyDescent="0.25">
      <c r="A43" s="12" t="s">
        <v>22</v>
      </c>
      <c r="B43" s="12"/>
      <c r="C43" s="14"/>
      <c r="D43" s="11"/>
      <c r="E43" s="11"/>
      <c r="F43" s="11"/>
      <c r="H43" s="12" t="s">
        <v>22</v>
      </c>
      <c r="I43" s="12"/>
      <c r="J43" s="11"/>
      <c r="K43" s="11"/>
      <c r="L43" s="11"/>
      <c r="M43" s="11"/>
    </row>
    <row r="44" spans="1:13" x14ac:dyDescent="0.2">
      <c r="B44"/>
      <c r="C44" s="3"/>
    </row>
    <row r="45" spans="1:13" x14ac:dyDescent="0.2">
      <c r="A45" s="42" t="s">
        <v>231</v>
      </c>
      <c r="B45"/>
      <c r="H45" s="42" t="s">
        <v>231</v>
      </c>
    </row>
    <row r="46" spans="1:13" x14ac:dyDescent="0.2">
      <c r="A46" s="42" t="s">
        <v>232</v>
      </c>
      <c r="B46"/>
      <c r="H46" s="42" t="s">
        <v>232</v>
      </c>
    </row>
    <row r="47" spans="1:13" x14ac:dyDescent="0.2">
      <c r="B47" s="3"/>
      <c r="C47" s="3"/>
      <c r="D47" s="94"/>
      <c r="I47" s="3"/>
      <c r="J47" s="3"/>
      <c r="K47" s="94"/>
    </row>
    <row r="48" spans="1:13" ht="15.75" x14ac:dyDescent="0.25">
      <c r="A48" s="508" t="s">
        <v>408</v>
      </c>
      <c r="B48" s="3"/>
      <c r="C48" s="3"/>
      <c r="D48" s="89"/>
      <c r="I48" s="3"/>
      <c r="J48" s="3"/>
      <c r="K48" s="89"/>
    </row>
    <row r="49" spans="1:11" ht="15.75" x14ac:dyDescent="0.25">
      <c r="A49" s="509" t="s">
        <v>409</v>
      </c>
      <c r="B49" s="3"/>
      <c r="C49" s="3"/>
      <c r="D49" s="89"/>
      <c r="I49" s="3"/>
      <c r="J49" s="3"/>
      <c r="K49" s="89"/>
    </row>
    <row r="50" spans="1:11" ht="15.75" x14ac:dyDescent="0.25">
      <c r="A50" s="509" t="s">
        <v>410</v>
      </c>
      <c r="B50"/>
      <c r="C50"/>
      <c r="D50" s="106"/>
      <c r="K50" s="24"/>
    </row>
    <row r="51" spans="1:11" x14ac:dyDescent="0.2">
      <c r="A51" s="509" t="s">
        <v>411</v>
      </c>
      <c r="B51"/>
      <c r="C51"/>
    </row>
    <row r="52" spans="1:11" ht="15.75" x14ac:dyDescent="0.25">
      <c r="A52" s="509" t="s">
        <v>412</v>
      </c>
      <c r="B52" s="12"/>
      <c r="C52" s="14"/>
      <c r="D52" s="11"/>
      <c r="E52" s="11"/>
      <c r="F52" s="11"/>
      <c r="H52" s="22"/>
      <c r="I52" s="22"/>
    </row>
    <row r="53" spans="1:11" x14ac:dyDescent="0.2">
      <c r="A53" s="509" t="s">
        <v>413</v>
      </c>
      <c r="B53" s="3"/>
      <c r="C53" s="3"/>
      <c r="I53" s="3"/>
    </row>
    <row r="54" spans="1:11" x14ac:dyDescent="0.2">
      <c r="A54" s="509" t="s">
        <v>414</v>
      </c>
      <c r="B54" s="3"/>
      <c r="I54" s="3"/>
    </row>
    <row r="55" spans="1:11" x14ac:dyDescent="0.2">
      <c r="A55" s="509" t="s">
        <v>415</v>
      </c>
      <c r="B55"/>
    </row>
    <row r="56" spans="1:11" x14ac:dyDescent="0.2">
      <c r="A56" s="509" t="s">
        <v>416</v>
      </c>
    </row>
  </sheetData>
  <mergeCells count="8">
    <mergeCell ref="H3:M3"/>
    <mergeCell ref="A4:D5"/>
    <mergeCell ref="E4:F5"/>
    <mergeCell ref="H26:J28"/>
    <mergeCell ref="K26:L28"/>
    <mergeCell ref="A26:C29"/>
    <mergeCell ref="D26:E29"/>
    <mergeCell ref="F26:F29"/>
  </mergeCells>
  <phoneticPr fontId="21" type="noConversion"/>
  <printOptions horizontalCentered="1"/>
  <pageMargins left="0.28999999999999998" right="0.28999999999999998" top="0.69" bottom="0.63" header="0.31" footer="0.21"/>
  <pageSetup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AC74"/>
  <sheetViews>
    <sheetView zoomScale="80" zoomScaleNormal="80" workbookViewId="0">
      <selection activeCell="A7" sqref="A7"/>
    </sheetView>
  </sheetViews>
  <sheetFormatPr defaultRowHeight="15" x14ac:dyDescent="0.2"/>
  <cols>
    <col min="1" max="1" width="6.33203125" customWidth="1"/>
    <col min="2" max="9" width="10.77734375" customWidth="1"/>
    <col min="10" max="10" width="4.33203125" customWidth="1"/>
    <col min="11" max="11" width="4.5546875" customWidth="1"/>
    <col min="12" max="12" width="35.6640625" customWidth="1"/>
    <col min="13" max="13" width="7.6640625" customWidth="1"/>
    <col min="14" max="14" width="13.77734375" customWidth="1"/>
    <col min="15" max="15" width="6.33203125" hidden="1" customWidth="1"/>
    <col min="16" max="23" width="10.77734375" hidden="1" customWidth="1"/>
    <col min="24" max="26" width="9.21875" hidden="1" customWidth="1"/>
    <col min="27" max="27" width="14.77734375" hidden="1" customWidth="1"/>
    <col min="28" max="28" width="9.21875" hidden="1" customWidth="1"/>
    <col min="29" max="29" width="11.109375" hidden="1" customWidth="1"/>
  </cols>
  <sheetData>
    <row r="1" spans="1:24" ht="15.75" customHeight="1" x14ac:dyDescent="0.25">
      <c r="A1" s="592" t="s">
        <v>365</v>
      </c>
      <c r="B1" s="592"/>
      <c r="C1" s="592"/>
      <c r="D1" s="592"/>
      <c r="E1" s="592"/>
      <c r="F1" s="592"/>
      <c r="G1" s="592"/>
      <c r="H1" s="592"/>
      <c r="I1" s="592"/>
      <c r="J1" s="592"/>
      <c r="K1" s="592"/>
      <c r="L1" s="592"/>
      <c r="M1" s="592"/>
      <c r="O1" s="592" t="s">
        <v>279</v>
      </c>
      <c r="P1" s="592"/>
      <c r="Q1" s="592"/>
      <c r="R1" s="592"/>
      <c r="S1" s="592"/>
      <c r="T1" s="592"/>
      <c r="U1" s="592"/>
      <c r="V1" s="592"/>
      <c r="W1" s="592"/>
      <c r="X1" s="415"/>
    </row>
    <row r="2" spans="1:24" ht="15.75" customHeight="1" x14ac:dyDescent="0.25">
      <c r="A2" s="560" t="s">
        <v>251</v>
      </c>
      <c r="B2" s="560"/>
      <c r="C2" s="560"/>
      <c r="D2" s="560"/>
      <c r="E2" s="560"/>
      <c r="F2" s="560"/>
      <c r="G2" s="560"/>
      <c r="H2" s="560"/>
      <c r="I2" s="560"/>
      <c r="J2" s="560"/>
      <c r="K2" s="560"/>
      <c r="L2" s="560"/>
      <c r="M2" s="560"/>
      <c r="O2" s="560" t="s">
        <v>386</v>
      </c>
      <c r="P2" s="560"/>
      <c r="Q2" s="560"/>
      <c r="R2" s="560"/>
      <c r="S2" s="560"/>
      <c r="T2" s="560"/>
      <c r="U2" s="560"/>
      <c r="V2" s="560"/>
      <c r="W2" s="560"/>
    </row>
    <row r="3" spans="1:24" ht="15.75" customHeight="1" x14ac:dyDescent="0.25">
      <c r="A3" s="593">
        <f>ESC!$B$4</f>
        <v>45992</v>
      </c>
      <c r="B3" s="593"/>
      <c r="C3" s="593"/>
      <c r="D3" s="593"/>
      <c r="E3" s="593"/>
      <c r="F3" s="593"/>
      <c r="G3" s="593"/>
      <c r="H3" s="593"/>
      <c r="I3" s="593"/>
      <c r="J3" s="593"/>
      <c r="K3" s="593"/>
      <c r="L3" s="593"/>
      <c r="M3" s="593"/>
      <c r="N3" s="170"/>
      <c r="O3" s="594" t="s">
        <v>402</v>
      </c>
      <c r="P3" s="594"/>
      <c r="Q3" s="594"/>
      <c r="R3" s="594"/>
      <c r="S3" s="594"/>
      <c r="T3" s="594"/>
      <c r="U3" s="594"/>
      <c r="V3" s="594"/>
      <c r="W3" s="594"/>
    </row>
    <row r="4" spans="1:24" ht="15.75" customHeight="1" x14ac:dyDescent="0.25">
      <c r="A4" s="595" t="s">
        <v>346</v>
      </c>
      <c r="B4" s="595"/>
      <c r="C4" s="595"/>
      <c r="D4" s="595"/>
      <c r="E4" s="595"/>
      <c r="F4" s="595"/>
      <c r="G4" s="595"/>
      <c r="H4" s="595"/>
      <c r="I4" s="595"/>
      <c r="J4" s="595"/>
      <c r="K4" s="595"/>
      <c r="L4" s="289">
        <f>ESC!$C$7</f>
        <v>2.3877000000000002</v>
      </c>
      <c r="N4" s="173"/>
      <c r="O4" s="592" t="s">
        <v>112</v>
      </c>
      <c r="P4" s="592"/>
      <c r="Q4" s="592"/>
      <c r="R4" s="592"/>
      <c r="S4" s="592"/>
      <c r="T4" s="592"/>
      <c r="U4" s="592"/>
      <c r="V4" s="592"/>
      <c r="W4" s="592"/>
    </row>
    <row r="5" spans="1:24" ht="15.75" customHeight="1" x14ac:dyDescent="0.25">
      <c r="A5" s="290"/>
      <c r="B5" s="290"/>
      <c r="C5" s="290"/>
      <c r="D5" s="290"/>
      <c r="E5" s="290"/>
      <c r="F5" s="290"/>
      <c r="G5" s="290"/>
      <c r="H5" s="290"/>
      <c r="I5" s="290"/>
      <c r="J5" s="290"/>
      <c r="K5" s="290"/>
      <c r="L5" s="20"/>
      <c r="M5" s="20"/>
      <c r="N5" s="20"/>
      <c r="O5" s="12"/>
      <c r="P5" s="15"/>
      <c r="Q5" s="20"/>
      <c r="R5" s="18"/>
      <c r="S5" s="18"/>
      <c r="T5" s="18"/>
      <c r="U5" s="18"/>
    </row>
    <row r="6" spans="1:24" ht="15.75" customHeight="1" x14ac:dyDescent="0.25">
      <c r="A6" s="592" t="s">
        <v>0</v>
      </c>
      <c r="B6" s="592"/>
      <c r="C6" s="592"/>
      <c r="D6" s="592"/>
      <c r="E6" s="592"/>
      <c r="F6" s="592"/>
      <c r="G6" s="592"/>
      <c r="H6" s="592"/>
      <c r="I6" s="592"/>
      <c r="J6" s="592"/>
      <c r="K6" s="592"/>
      <c r="L6" s="592"/>
      <c r="M6" s="592"/>
      <c r="O6" s="592" t="s">
        <v>0</v>
      </c>
      <c r="P6" s="592"/>
      <c r="Q6" s="592"/>
      <c r="R6" s="592"/>
      <c r="S6" s="592"/>
      <c r="T6" s="592"/>
      <c r="U6" s="592"/>
      <c r="V6" s="592"/>
      <c r="W6" s="592"/>
    </row>
    <row r="7" spans="1:24" ht="15.75" customHeight="1" x14ac:dyDescent="0.2">
      <c r="D7" s="18"/>
      <c r="F7" s="20"/>
      <c r="J7" s="291" t="s">
        <v>384</v>
      </c>
      <c r="K7" s="20"/>
      <c r="N7" s="20"/>
      <c r="R7" s="18"/>
      <c r="T7" s="20"/>
      <c r="U7" s="2" t="s">
        <v>28</v>
      </c>
    </row>
    <row r="8" spans="1:24" ht="15.75" customHeight="1" x14ac:dyDescent="0.25">
      <c r="E8" s="42" t="s">
        <v>366</v>
      </c>
      <c r="F8" s="1"/>
      <c r="I8" s="591">
        <f>(ROUND(U8*ESC!C10,2))</f>
        <v>439.77</v>
      </c>
      <c r="J8" s="591"/>
      <c r="K8" s="1"/>
      <c r="N8" s="1"/>
      <c r="O8" s="42" t="s">
        <v>366</v>
      </c>
      <c r="T8" s="1"/>
      <c r="U8" s="28">
        <v>407.19735000000003</v>
      </c>
      <c r="V8" s="28"/>
    </row>
    <row r="9" spans="1:24" ht="15.75" customHeight="1" x14ac:dyDescent="0.25">
      <c r="E9" s="42" t="s">
        <v>367</v>
      </c>
      <c r="F9" s="1"/>
      <c r="I9" s="591">
        <f>(ROUND(U9*ESC!C10,2))</f>
        <v>540.85</v>
      </c>
      <c r="J9" s="591"/>
      <c r="K9" s="1"/>
      <c r="N9" s="1"/>
      <c r="O9" s="42" t="s">
        <v>367</v>
      </c>
      <c r="T9" s="1"/>
      <c r="U9" s="28">
        <v>500.78857500000004</v>
      </c>
      <c r="V9" s="28"/>
    </row>
    <row r="10" spans="1:24" ht="15.75" customHeight="1" x14ac:dyDescent="0.25">
      <c r="C10" s="1"/>
      <c r="E10" s="42" t="s">
        <v>368</v>
      </c>
      <c r="J10" s="174" t="s">
        <v>227</v>
      </c>
      <c r="K10" s="1"/>
      <c r="N10" s="1"/>
      <c r="O10" s="42" t="s">
        <v>368</v>
      </c>
      <c r="Q10" s="1"/>
      <c r="U10" s="174" t="s">
        <v>227</v>
      </c>
    </row>
    <row r="11" spans="1:24" ht="15.75" customHeight="1" x14ac:dyDescent="0.25">
      <c r="B11" s="217"/>
      <c r="C11" s="1"/>
      <c r="J11" s="1"/>
      <c r="K11" s="1"/>
      <c r="L11" s="1"/>
      <c r="M11" s="1"/>
      <c r="N11" s="1"/>
      <c r="P11" s="217"/>
      <c r="Q11" s="1"/>
    </row>
    <row r="12" spans="1:24" ht="15.75" customHeight="1" x14ac:dyDescent="0.25">
      <c r="A12" s="64" t="s">
        <v>220</v>
      </c>
      <c r="B12" s="12"/>
      <c r="C12" s="24"/>
      <c r="D12" s="24"/>
      <c r="J12" s="22"/>
      <c r="K12" s="22"/>
      <c r="L12" s="22"/>
      <c r="M12" s="22"/>
      <c r="N12" s="22"/>
      <c r="O12" s="64" t="s">
        <v>220</v>
      </c>
      <c r="P12" s="12"/>
      <c r="Q12" s="24"/>
      <c r="R12" s="24"/>
    </row>
    <row r="13" spans="1:24" ht="15.75" customHeight="1" x14ac:dyDescent="0.25">
      <c r="A13" s="64" t="s">
        <v>221</v>
      </c>
      <c r="B13" s="12"/>
      <c r="C13" s="24"/>
      <c r="D13" s="24"/>
      <c r="J13" s="22"/>
      <c r="K13" s="22"/>
      <c r="L13" s="22"/>
      <c r="M13" s="22"/>
      <c r="N13" s="22"/>
      <c r="O13" s="64" t="s">
        <v>221</v>
      </c>
      <c r="P13" s="12"/>
      <c r="Q13" s="24"/>
      <c r="R13" s="24"/>
    </row>
    <row r="14" spans="1:24" ht="15.75" customHeight="1" x14ac:dyDescent="0.25">
      <c r="A14" s="64"/>
      <c r="B14" s="12"/>
      <c r="C14" s="24"/>
      <c r="D14" s="24"/>
      <c r="J14" s="22"/>
      <c r="K14" s="22"/>
      <c r="L14" s="22"/>
      <c r="M14" s="22"/>
      <c r="N14" s="22"/>
      <c r="O14" s="64"/>
      <c r="P14" s="12"/>
      <c r="Q14" s="24"/>
      <c r="R14" s="24"/>
    </row>
    <row r="15" spans="1:24" s="259" customFormat="1" ht="15.75" customHeight="1" x14ac:dyDescent="0.25">
      <c r="A15" s="590" t="s">
        <v>377</v>
      </c>
      <c r="B15" s="590"/>
      <c r="C15" s="590"/>
      <c r="D15" s="590"/>
      <c r="E15" s="590"/>
      <c r="F15" s="590"/>
      <c r="G15" s="590"/>
      <c r="H15" s="590"/>
      <c r="I15" s="590"/>
      <c r="J15" s="590"/>
      <c r="K15" s="590"/>
      <c r="L15" s="590"/>
      <c r="M15" s="590"/>
    </row>
    <row r="16" spans="1:24" ht="15.75" customHeight="1" x14ac:dyDescent="0.2"/>
    <row r="17" spans="1:29" ht="15.75" customHeight="1" x14ac:dyDescent="0.2">
      <c r="A17" s="218" t="s">
        <v>284</v>
      </c>
      <c r="J17" s="46"/>
      <c r="N17" s="46"/>
      <c r="O17" s="218" t="s">
        <v>284</v>
      </c>
    </row>
    <row r="18" spans="1:29" ht="15.75" customHeight="1" x14ac:dyDescent="0.25">
      <c r="A18" s="219" t="s">
        <v>285</v>
      </c>
      <c r="B18" s="220">
        <v>1</v>
      </c>
      <c r="C18" s="220">
        <v>2</v>
      </c>
      <c r="D18" s="220">
        <v>3</v>
      </c>
      <c r="E18" s="220">
        <v>4</v>
      </c>
      <c r="F18" s="220">
        <v>5</v>
      </c>
      <c r="G18" s="292">
        <v>6</v>
      </c>
      <c r="H18" s="293">
        <v>7</v>
      </c>
      <c r="I18" s="220">
        <v>8</v>
      </c>
      <c r="J18" s="2"/>
      <c r="K18" s="294" t="s">
        <v>286</v>
      </c>
      <c r="L18" s="6"/>
      <c r="M18" s="231"/>
      <c r="N18" s="2"/>
      <c r="O18" s="219" t="s">
        <v>285</v>
      </c>
      <c r="P18" s="220">
        <v>1</v>
      </c>
      <c r="Q18" s="220">
        <v>2</v>
      </c>
      <c r="R18" s="220">
        <v>3</v>
      </c>
      <c r="S18" s="220">
        <v>4</v>
      </c>
      <c r="T18" s="220">
        <v>5</v>
      </c>
      <c r="U18" s="220">
        <v>6</v>
      </c>
      <c r="V18" s="220">
        <v>7</v>
      </c>
      <c r="W18" s="220">
        <v>8</v>
      </c>
      <c r="Y18" s="294" t="s">
        <v>286</v>
      </c>
      <c r="Z18" s="6"/>
      <c r="AA18" s="231"/>
    </row>
    <row r="19" spans="1:29" ht="15.75" customHeight="1" x14ac:dyDescent="0.25">
      <c r="A19" s="221">
        <v>1</v>
      </c>
      <c r="B19" s="186">
        <f>(ROUND(P19*ESC!C10,2))</f>
        <v>809.44</v>
      </c>
      <c r="C19" s="295">
        <f>(ROUND(Q19*ESC!C10,2))</f>
        <v>1044.3900000000001</v>
      </c>
      <c r="D19" s="222">
        <f>(ROUND(R19*ESC!C10,2))</f>
        <v>1236.3900000000001</v>
      </c>
      <c r="E19" s="222">
        <f>(ROUND(S19*ESC!C10,2))</f>
        <v>1365.22</v>
      </c>
      <c r="F19" s="222">
        <f>(ROUND(T19*ESC!C10,2))</f>
        <v>1499.12</v>
      </c>
      <c r="G19" s="286">
        <f>(ROUND(U19*ESC!C10,2))</f>
        <v>1663.32</v>
      </c>
      <c r="H19" s="295">
        <f>(ROUND(V19*ESC!C10,2))</f>
        <v>2193.85</v>
      </c>
      <c r="I19" s="222">
        <f>(ROUND(W19*ESC!C10,2))</f>
        <v>2370.6999999999998</v>
      </c>
      <c r="J19" s="76"/>
      <c r="K19" s="296" t="s">
        <v>287</v>
      </c>
      <c r="L19" s="297" t="s">
        <v>288</v>
      </c>
      <c r="M19" s="298"/>
      <c r="N19" s="76"/>
      <c r="O19" s="221">
        <v>1</v>
      </c>
      <c r="P19" s="442">
        <v>749.47950000000003</v>
      </c>
      <c r="Q19" s="222">
        <v>967.02480000000003</v>
      </c>
      <c r="R19" s="222">
        <v>1144.802925</v>
      </c>
      <c r="S19" s="222">
        <v>1264.093425</v>
      </c>
      <c r="T19" s="222">
        <v>1388.0695500000002</v>
      </c>
      <c r="U19" s="286">
        <v>1540.1153250000002</v>
      </c>
      <c r="V19" s="295">
        <v>2031.3452250000003</v>
      </c>
      <c r="W19" s="222">
        <v>2195.0885250000001</v>
      </c>
      <c r="Y19" s="296" t="s">
        <v>287</v>
      </c>
      <c r="Z19" s="297" t="s">
        <v>288</v>
      </c>
      <c r="AA19" s="298"/>
    </row>
    <row r="20" spans="1:29" ht="15.75" customHeight="1" x14ac:dyDescent="0.25">
      <c r="A20" s="223">
        <v>2</v>
      </c>
      <c r="B20" s="222">
        <f>(ROUND(P20*ESC!C10,2))</f>
        <v>1044.3900000000001</v>
      </c>
      <c r="C20" s="295">
        <f>(ROUND(Q20*ESC!C10,2))</f>
        <v>809.44</v>
      </c>
      <c r="D20" s="222">
        <f>(ROUND(R20*ESC!C10,2))</f>
        <v>1044.3900000000001</v>
      </c>
      <c r="E20" s="222">
        <f>(ROUND(S20*ESC!C10,2))</f>
        <v>1236.3900000000001</v>
      </c>
      <c r="F20" s="222">
        <f>(ROUND(T20*ESC!C10,2))</f>
        <v>1365.22</v>
      </c>
      <c r="G20" s="286">
        <f>(ROUND(U20*ESC!C10,2))</f>
        <v>1499.12</v>
      </c>
      <c r="H20" s="295">
        <f>(ROUND(V20*ESC!C10,2))</f>
        <v>2029.64</v>
      </c>
      <c r="I20" s="222">
        <f>(ROUND(W20*ESC!C10,2))</f>
        <v>2206.4899999999998</v>
      </c>
      <c r="J20" s="76"/>
      <c r="K20" s="299" t="s">
        <v>289</v>
      </c>
      <c r="L20" s="42" t="s">
        <v>290</v>
      </c>
      <c r="M20" s="300"/>
      <c r="N20" s="76"/>
      <c r="O20" s="223">
        <v>2</v>
      </c>
      <c r="P20" s="222">
        <v>967.02480000000003</v>
      </c>
      <c r="Q20" s="222">
        <v>749.47950000000003</v>
      </c>
      <c r="R20" s="222">
        <v>967.02480000000003</v>
      </c>
      <c r="S20" s="222">
        <v>1144.802925</v>
      </c>
      <c r="T20" s="222">
        <v>1264.093425</v>
      </c>
      <c r="U20" s="286">
        <v>1388.0695500000002</v>
      </c>
      <c r="V20" s="295">
        <v>1879.29945</v>
      </c>
      <c r="W20" s="222">
        <v>2043.0427500000001</v>
      </c>
      <c r="Y20" s="299" t="s">
        <v>289</v>
      </c>
      <c r="Z20" s="42" t="s">
        <v>290</v>
      </c>
      <c r="AA20" s="300"/>
    </row>
    <row r="21" spans="1:29" ht="15.75" customHeight="1" x14ac:dyDescent="0.25">
      <c r="A21" s="223">
        <v>3</v>
      </c>
      <c r="B21" s="222">
        <f>(ROUND(P21*ESC!C10,2))</f>
        <v>1236.3900000000001</v>
      </c>
      <c r="C21" s="295">
        <f>(ROUND(Q21*ESC!C10,2))</f>
        <v>1044.3900000000001</v>
      </c>
      <c r="D21" s="222">
        <f>(ROUND(R21*ESC!C10,2))</f>
        <v>809.44</v>
      </c>
      <c r="E21" s="222">
        <f>(ROUND(S21*ESC!C10,2))</f>
        <v>1044.3900000000001</v>
      </c>
      <c r="F21" s="222">
        <f>(ROUND(T21*ESC!C10,2))</f>
        <v>1236.3900000000001</v>
      </c>
      <c r="G21" s="286">
        <f>(ROUND(U21*ESC!C10,2))</f>
        <v>1365.22</v>
      </c>
      <c r="H21" s="295">
        <f>(ROUND(V21*ESC!C10,2))</f>
        <v>1895.75</v>
      </c>
      <c r="I21" s="222">
        <f>(ROUND(W21*ESC!C10,2))</f>
        <v>2072.59</v>
      </c>
      <c r="J21" s="76"/>
      <c r="K21" s="299" t="s">
        <v>291</v>
      </c>
      <c r="L21" s="42" t="s">
        <v>292</v>
      </c>
      <c r="M21" s="300"/>
      <c r="N21" s="76"/>
      <c r="O21" s="223">
        <v>3</v>
      </c>
      <c r="P21" s="222">
        <v>1144.802925</v>
      </c>
      <c r="Q21" s="222">
        <v>967.02480000000003</v>
      </c>
      <c r="R21" s="222">
        <v>749.47950000000003</v>
      </c>
      <c r="S21" s="222">
        <v>967.02480000000003</v>
      </c>
      <c r="T21" s="222">
        <v>1144.802925</v>
      </c>
      <c r="U21" s="286">
        <v>1264.093425</v>
      </c>
      <c r="V21" s="295">
        <v>1755.3233250000003</v>
      </c>
      <c r="W21" s="222">
        <v>1919.0666250000002</v>
      </c>
      <c r="Y21" s="299" t="s">
        <v>291</v>
      </c>
      <c r="Z21" s="42" t="s">
        <v>292</v>
      </c>
      <c r="AA21" s="300"/>
    </row>
    <row r="22" spans="1:29" ht="15.75" customHeight="1" x14ac:dyDescent="0.25">
      <c r="A22" s="223">
        <v>4</v>
      </c>
      <c r="B22" s="222">
        <f>(ROUND(P22*ESC!C10,2))</f>
        <v>1365.22</v>
      </c>
      <c r="C22" s="295">
        <f>(ROUND(Q22*ESC!C10,2))</f>
        <v>1236.3900000000001</v>
      </c>
      <c r="D22" s="222">
        <f>(ROUND(R22*ESC!C10,2))</f>
        <v>1044.3900000000001</v>
      </c>
      <c r="E22" s="186">
        <f>(ROUND(S22*ESC!C10,2))</f>
        <v>809.44</v>
      </c>
      <c r="F22" s="222">
        <f>(ROUND(T22*ESC!C10,2))</f>
        <v>1044.3900000000001</v>
      </c>
      <c r="G22" s="286">
        <f>(ROUND(U22*ESC!C10,2))</f>
        <v>1236.3900000000001</v>
      </c>
      <c r="H22" s="295">
        <f>(ROUND(V22*ESC!C10,2))</f>
        <v>1766.92</v>
      </c>
      <c r="I22" s="222">
        <f>(ROUND(W22*ESC!C10,2))</f>
        <v>1943.75</v>
      </c>
      <c r="J22" s="76"/>
      <c r="K22" s="299" t="s">
        <v>293</v>
      </c>
      <c r="L22" s="42" t="s">
        <v>294</v>
      </c>
      <c r="M22" s="300"/>
      <c r="N22" s="76"/>
      <c r="O22" s="223">
        <v>4</v>
      </c>
      <c r="P22" s="222">
        <v>1264.093425</v>
      </c>
      <c r="Q22" s="222">
        <v>1144.802925</v>
      </c>
      <c r="R22" s="222">
        <v>967.02480000000003</v>
      </c>
      <c r="S22" s="442">
        <v>749.47950000000003</v>
      </c>
      <c r="T22" s="222">
        <v>967.02480000000003</v>
      </c>
      <c r="U22" s="286">
        <v>1144.802925</v>
      </c>
      <c r="V22" s="295">
        <v>1636.0328250000002</v>
      </c>
      <c r="W22" s="222">
        <v>1799.7651000000003</v>
      </c>
      <c r="Y22" s="299" t="s">
        <v>293</v>
      </c>
      <c r="Z22" s="42" t="s">
        <v>294</v>
      </c>
      <c r="AA22" s="300"/>
    </row>
    <row r="23" spans="1:29" ht="15.75" customHeight="1" x14ac:dyDescent="0.25">
      <c r="A23" s="223">
        <v>5</v>
      </c>
      <c r="B23" s="222">
        <f>(ROUND(P23*ESC!C10,2))</f>
        <v>1499.12</v>
      </c>
      <c r="C23" s="295">
        <f>(ROUND(Q23*ESC!C10,2))</f>
        <v>1365.22</v>
      </c>
      <c r="D23" s="222">
        <f>(ROUND(R23*ESC!C10,2))</f>
        <v>1236.3900000000001</v>
      </c>
      <c r="E23" s="222">
        <f>(ROUND(S23*ESC!C10,2))</f>
        <v>1044.3900000000001</v>
      </c>
      <c r="F23" s="186">
        <f>(ROUND(T23*ESC!C10,2))</f>
        <v>809.44</v>
      </c>
      <c r="G23" s="286">
        <f>(ROUND(U23*ESC!C10,2))</f>
        <v>809.44</v>
      </c>
      <c r="H23" s="295">
        <f>(ROUND(V23*ESC!C10,2))</f>
        <v>1574.9</v>
      </c>
      <c r="I23" s="222">
        <f>(ROUND(W23*ESC!C10,2))</f>
        <v>1751.75</v>
      </c>
      <c r="J23" s="76"/>
      <c r="K23" s="299" t="s">
        <v>295</v>
      </c>
      <c r="L23" s="42" t="s">
        <v>296</v>
      </c>
      <c r="M23" s="300"/>
      <c r="N23" s="76"/>
      <c r="O23" s="223">
        <v>5</v>
      </c>
      <c r="P23" s="222">
        <v>1388.0695500000002</v>
      </c>
      <c r="Q23" s="222">
        <v>1264.093425</v>
      </c>
      <c r="R23" s="222">
        <v>1144.802925</v>
      </c>
      <c r="S23" s="222">
        <v>967.02480000000003</v>
      </c>
      <c r="T23" s="442">
        <v>749.47950000000003</v>
      </c>
      <c r="U23" s="286">
        <v>749.47950000000003</v>
      </c>
      <c r="V23" s="295">
        <v>1458.2436750000004</v>
      </c>
      <c r="W23" s="222">
        <v>1621.9869750000003</v>
      </c>
      <c r="Y23" s="299" t="s">
        <v>295</v>
      </c>
      <c r="Z23" s="42" t="s">
        <v>296</v>
      </c>
      <c r="AA23" s="300"/>
    </row>
    <row r="24" spans="1:29" ht="15.75" customHeight="1" thickBot="1" x14ac:dyDescent="0.3">
      <c r="A24" s="301">
        <v>6</v>
      </c>
      <c r="B24" s="302">
        <f>(ROUND(P24*ESC!C10,2))</f>
        <v>1663.32</v>
      </c>
      <c r="C24" s="303">
        <f>(ROUND(Q24*ESC!C10,2))</f>
        <v>1499.12</v>
      </c>
      <c r="D24" s="302">
        <f>(ROUND(R24*ESC!C10,2))</f>
        <v>1365.22</v>
      </c>
      <c r="E24" s="302">
        <f>(ROUND(S24*ESC!C10,2))</f>
        <v>1236.3900000000001</v>
      </c>
      <c r="F24" s="302">
        <f>(ROUND(T24*ESC!C10,2))</f>
        <v>809.44</v>
      </c>
      <c r="G24" s="185">
        <f>(ROUND(U24*ESC!C10,2))</f>
        <v>809.44</v>
      </c>
      <c r="H24" s="295">
        <f>(ROUND(V24*ESC!C10,2))</f>
        <v>1339.97</v>
      </c>
      <c r="I24" s="222">
        <f>(ROUND(W24*ESC!C10,2))</f>
        <v>1516.81</v>
      </c>
      <c r="J24" s="76"/>
      <c r="K24" s="299" t="s">
        <v>297</v>
      </c>
      <c r="L24" s="42" t="s">
        <v>192</v>
      </c>
      <c r="M24" s="300"/>
      <c r="N24" s="76"/>
      <c r="O24" s="223">
        <v>6</v>
      </c>
      <c r="P24" s="302">
        <v>1540.1153250000002</v>
      </c>
      <c r="Q24" s="302">
        <v>1388.0695500000002</v>
      </c>
      <c r="R24" s="302">
        <v>1264.093425</v>
      </c>
      <c r="S24" s="302">
        <v>1144.802925</v>
      </c>
      <c r="T24" s="302">
        <v>749.47950000000003</v>
      </c>
      <c r="U24" s="443">
        <v>749.47950000000003</v>
      </c>
      <c r="V24" s="295">
        <v>1240.7094</v>
      </c>
      <c r="W24" s="222">
        <v>1404.4527</v>
      </c>
      <c r="Y24" s="299" t="s">
        <v>297</v>
      </c>
      <c r="Z24" s="42" t="s">
        <v>192</v>
      </c>
      <c r="AA24" s="300"/>
    </row>
    <row r="25" spans="1:29" ht="15.75" customHeight="1" x14ac:dyDescent="0.25">
      <c r="A25" s="304">
        <v>7</v>
      </c>
      <c r="B25" s="229">
        <f>(ROUND(P25*ESC!C10,2))</f>
        <v>2193.85</v>
      </c>
      <c r="C25" s="305">
        <f>(ROUND(Q25*ESC!C10,2))</f>
        <v>2029.64</v>
      </c>
      <c r="D25" s="229">
        <f>(ROUND(R25*ESC!C10,2))</f>
        <v>1895.75</v>
      </c>
      <c r="E25" s="229">
        <f>(ROUND(S25*ESC!C10,2))</f>
        <v>1766.92</v>
      </c>
      <c r="F25" s="229">
        <f>(ROUND(T25*ESC!C10,2))</f>
        <v>1574.9</v>
      </c>
      <c r="G25" s="229">
        <f>(ROUND(U25*ESC!C10,2))</f>
        <v>1339.97</v>
      </c>
      <c r="H25" s="222">
        <f>(ROUND(V25*ESC!C10,2))</f>
        <v>1339.97</v>
      </c>
      <c r="I25" s="222">
        <f>(ROUND(W25*ESC!C10,2))</f>
        <v>2047.33</v>
      </c>
      <c r="J25" s="175"/>
      <c r="K25" s="299" t="s">
        <v>298</v>
      </c>
      <c r="L25" s="42" t="s">
        <v>299</v>
      </c>
      <c r="M25" s="300"/>
      <c r="N25" s="175"/>
      <c r="O25" s="223">
        <v>7</v>
      </c>
      <c r="P25" s="229">
        <v>2031.3452250000003</v>
      </c>
      <c r="Q25" s="229">
        <v>1879.29945</v>
      </c>
      <c r="R25" s="229">
        <v>1755.3233250000003</v>
      </c>
      <c r="S25" s="229">
        <v>1636.0328250000002</v>
      </c>
      <c r="T25" s="229">
        <v>1458.2436750000004</v>
      </c>
      <c r="U25" s="229">
        <v>1240.7094</v>
      </c>
      <c r="V25" s="222">
        <v>1240.7094</v>
      </c>
      <c r="W25" s="222">
        <v>1895.6715750000003</v>
      </c>
      <c r="Y25" s="299" t="s">
        <v>298</v>
      </c>
      <c r="Z25" s="42" t="s">
        <v>299</v>
      </c>
      <c r="AA25" s="300"/>
    </row>
    <row r="26" spans="1:29" ht="15.75" customHeight="1" x14ac:dyDescent="0.25">
      <c r="A26" s="223">
        <v>8</v>
      </c>
      <c r="B26" s="222">
        <f>(ROUND(P26*ESC!C10,2))</f>
        <v>2370.6999999999998</v>
      </c>
      <c r="C26" s="295">
        <f>(ROUND(Q26*ESC!C10,2))</f>
        <v>2206.4899999999998</v>
      </c>
      <c r="D26" s="222">
        <f>(ROUND(R26*ESC!C10,2))</f>
        <v>2072.59</v>
      </c>
      <c r="E26" s="222">
        <f>(ROUND(S26*ESC!C10,2))</f>
        <v>1943.75</v>
      </c>
      <c r="F26" s="222">
        <f>(ROUND(T26*ESC!C10,2))</f>
        <v>1751.75</v>
      </c>
      <c r="G26" s="222">
        <f>(ROUND(U26*ESC!C10,2))</f>
        <v>1516.81</v>
      </c>
      <c r="H26" s="222">
        <f>(ROUND(V26*ESC!C10,2))</f>
        <v>2047.33</v>
      </c>
      <c r="I26" s="222">
        <f>(ROUND(W26*ESC!C10,2))</f>
        <v>1516.81</v>
      </c>
      <c r="J26" s="175"/>
      <c r="K26" s="226" t="s">
        <v>300</v>
      </c>
      <c r="L26" s="306" t="s">
        <v>301</v>
      </c>
      <c r="M26" s="307"/>
      <c r="N26" s="175"/>
      <c r="O26" s="223">
        <v>8</v>
      </c>
      <c r="P26" s="222">
        <v>2195.0885250000001</v>
      </c>
      <c r="Q26" s="222">
        <v>2043.0427500000001</v>
      </c>
      <c r="R26" s="222">
        <v>1919.0666250000002</v>
      </c>
      <c r="S26" s="222">
        <v>1799.7651000000003</v>
      </c>
      <c r="T26" s="222">
        <v>1621.9869750000003</v>
      </c>
      <c r="U26" s="222">
        <v>1404.4527</v>
      </c>
      <c r="V26" s="222">
        <v>1895.6715750000003</v>
      </c>
      <c r="W26" s="222">
        <v>1404.4527</v>
      </c>
      <c r="Y26" s="226" t="s">
        <v>300</v>
      </c>
      <c r="Z26" s="306" t="s">
        <v>301</v>
      </c>
      <c r="AA26" s="307"/>
    </row>
    <row r="27" spans="1:29" ht="15.75" customHeight="1" x14ac:dyDescent="0.2">
      <c r="J27" s="76"/>
      <c r="N27" s="76"/>
      <c r="Y27" s="430"/>
      <c r="Z27" s="430"/>
      <c r="AA27" s="430"/>
    </row>
    <row r="28" spans="1:29" ht="15.75" customHeight="1" x14ac:dyDescent="0.2">
      <c r="A28" s="218" t="s">
        <v>29</v>
      </c>
      <c r="J28" s="76"/>
      <c r="K28" s="308" t="s">
        <v>302</v>
      </c>
      <c r="L28" s="309"/>
      <c r="M28" s="310"/>
      <c r="N28" s="76"/>
      <c r="O28" s="218" t="s">
        <v>29</v>
      </c>
      <c r="Y28" s="308" t="s">
        <v>302</v>
      </c>
      <c r="Z28" s="309"/>
      <c r="AA28" s="309"/>
      <c r="AB28" s="6"/>
      <c r="AC28" s="231"/>
    </row>
    <row r="29" spans="1:29" ht="15.75" customHeight="1" x14ac:dyDescent="0.25">
      <c r="A29" s="219" t="s">
        <v>285</v>
      </c>
      <c r="B29" s="220">
        <v>1</v>
      </c>
      <c r="C29" s="220">
        <v>2</v>
      </c>
      <c r="D29" s="220">
        <v>3</v>
      </c>
      <c r="E29" s="220">
        <v>4</v>
      </c>
      <c r="F29" s="220">
        <v>5</v>
      </c>
      <c r="G29" s="292">
        <v>6</v>
      </c>
      <c r="H29" s="293">
        <v>7</v>
      </c>
      <c r="I29" s="220">
        <v>8</v>
      </c>
      <c r="J29" s="76"/>
      <c r="K29" s="311">
        <v>1</v>
      </c>
      <c r="L29" s="312" t="s">
        <v>321</v>
      </c>
      <c r="M29" s="313"/>
      <c r="N29" s="76"/>
      <c r="O29" s="219" t="s">
        <v>285</v>
      </c>
      <c r="P29" s="220">
        <v>1</v>
      </c>
      <c r="Q29" s="220">
        <v>2</v>
      </c>
      <c r="R29" s="220">
        <v>3</v>
      </c>
      <c r="S29" s="220">
        <v>4</v>
      </c>
      <c r="T29" s="220">
        <v>5</v>
      </c>
      <c r="U29" s="220">
        <v>6</v>
      </c>
      <c r="V29" s="220">
        <v>7</v>
      </c>
      <c r="W29" s="220">
        <v>8</v>
      </c>
      <c r="Y29" s="311">
        <v>1</v>
      </c>
      <c r="Z29" s="312" t="s">
        <v>321</v>
      </c>
      <c r="AA29" s="465"/>
      <c r="AB29" s="180"/>
      <c r="AC29" s="181"/>
    </row>
    <row r="30" spans="1:29" ht="15.75" customHeight="1" x14ac:dyDescent="0.25">
      <c r="A30" s="221">
        <v>1</v>
      </c>
      <c r="B30" s="186">
        <f>B19*1.5</f>
        <v>1214.1600000000001</v>
      </c>
      <c r="C30" s="222">
        <f t="shared" ref="C30:I30" si="0">C19*1.5</f>
        <v>1566.585</v>
      </c>
      <c r="D30" s="222">
        <f t="shared" si="0"/>
        <v>1854.585</v>
      </c>
      <c r="E30" s="222">
        <f t="shared" si="0"/>
        <v>2047.83</v>
      </c>
      <c r="F30" s="222">
        <f t="shared" si="0"/>
        <v>2248.6799999999998</v>
      </c>
      <c r="G30" s="286">
        <f t="shared" si="0"/>
        <v>2494.98</v>
      </c>
      <c r="H30" s="295">
        <f t="shared" si="0"/>
        <v>3290.7749999999996</v>
      </c>
      <c r="I30" s="222">
        <f t="shared" si="0"/>
        <v>3556.0499999999997</v>
      </c>
      <c r="J30" s="76"/>
      <c r="K30" s="314"/>
      <c r="L30" s="315" t="s">
        <v>322</v>
      </c>
      <c r="M30" s="316"/>
      <c r="N30" s="76"/>
      <c r="O30" s="221">
        <v>1</v>
      </c>
      <c r="P30" s="222">
        <f t="shared" ref="P30:W30" si="1">P19*1.5</f>
        <v>1124.2192500000001</v>
      </c>
      <c r="Q30" s="222">
        <f t="shared" si="1"/>
        <v>1450.5372</v>
      </c>
      <c r="R30" s="222">
        <f t="shared" si="1"/>
        <v>1717.2043874999999</v>
      </c>
      <c r="S30" s="222">
        <f t="shared" si="1"/>
        <v>1896.1401375</v>
      </c>
      <c r="T30" s="222">
        <f t="shared" si="1"/>
        <v>2082.1043250000002</v>
      </c>
      <c r="U30" s="222">
        <f t="shared" si="1"/>
        <v>2310.1729875000001</v>
      </c>
      <c r="V30" s="222">
        <f t="shared" si="1"/>
        <v>3047.0178375000005</v>
      </c>
      <c r="W30" s="222">
        <f t="shared" si="1"/>
        <v>3292.6327875000002</v>
      </c>
      <c r="Y30" s="314"/>
      <c r="Z30" s="315" t="s">
        <v>322</v>
      </c>
      <c r="AA30" s="466"/>
      <c r="AB30" s="227"/>
      <c r="AC30" s="228"/>
    </row>
    <row r="31" spans="1:29" ht="15.75" customHeight="1" x14ac:dyDescent="0.25">
      <c r="A31" s="223">
        <v>2</v>
      </c>
      <c r="B31" s="222">
        <f t="shared" ref="B31:I37" si="2">B20*1.5</f>
        <v>1566.585</v>
      </c>
      <c r="C31" s="222">
        <f t="shared" si="2"/>
        <v>1214.1600000000001</v>
      </c>
      <c r="D31" s="222">
        <f t="shared" si="2"/>
        <v>1566.585</v>
      </c>
      <c r="E31" s="222">
        <f t="shared" si="2"/>
        <v>1854.585</v>
      </c>
      <c r="F31" s="222">
        <f t="shared" si="2"/>
        <v>2047.83</v>
      </c>
      <c r="G31" s="286">
        <f t="shared" si="2"/>
        <v>2248.6799999999998</v>
      </c>
      <c r="H31" s="295">
        <f t="shared" si="2"/>
        <v>3044.46</v>
      </c>
      <c r="I31" s="222">
        <f t="shared" si="2"/>
        <v>3309.7349999999997</v>
      </c>
      <c r="J31" s="46"/>
      <c r="K31" s="317">
        <v>2</v>
      </c>
      <c r="L31" s="318" t="s">
        <v>323</v>
      </c>
      <c r="M31" s="319"/>
      <c r="N31" s="46"/>
      <c r="O31" s="223">
        <v>2</v>
      </c>
      <c r="P31" s="222">
        <f>P20*1.5</f>
        <v>1450.5372</v>
      </c>
      <c r="Q31" s="222">
        <f t="shared" ref="Q31:W37" si="3">Q20*1.5</f>
        <v>1124.2192500000001</v>
      </c>
      <c r="R31" s="222">
        <f t="shared" si="3"/>
        <v>1450.5372</v>
      </c>
      <c r="S31" s="222">
        <f t="shared" si="3"/>
        <v>1717.2043874999999</v>
      </c>
      <c r="T31" s="222">
        <f t="shared" si="3"/>
        <v>1896.1401375</v>
      </c>
      <c r="U31" s="222">
        <f t="shared" si="3"/>
        <v>2082.1043250000002</v>
      </c>
      <c r="V31" s="222">
        <f t="shared" si="3"/>
        <v>2818.9491749999997</v>
      </c>
      <c r="W31" s="222">
        <f t="shared" si="3"/>
        <v>3064.5641249999999</v>
      </c>
      <c r="Y31" s="317">
        <v>2</v>
      </c>
      <c r="Z31" s="318" t="s">
        <v>323</v>
      </c>
      <c r="AA31" s="467"/>
      <c r="AB31" s="6"/>
      <c r="AC31" s="231"/>
    </row>
    <row r="32" spans="1:29" ht="15.75" customHeight="1" x14ac:dyDescent="0.25">
      <c r="A32" s="223">
        <v>3</v>
      </c>
      <c r="B32" s="222">
        <f t="shared" si="2"/>
        <v>1854.585</v>
      </c>
      <c r="C32" s="222">
        <f t="shared" si="2"/>
        <v>1566.585</v>
      </c>
      <c r="D32" s="222">
        <f t="shared" si="2"/>
        <v>1214.1600000000001</v>
      </c>
      <c r="E32" s="222">
        <f t="shared" si="2"/>
        <v>1566.585</v>
      </c>
      <c r="F32" s="222">
        <f t="shared" si="2"/>
        <v>1854.585</v>
      </c>
      <c r="G32" s="286">
        <f t="shared" si="2"/>
        <v>2047.83</v>
      </c>
      <c r="H32" s="295">
        <f t="shared" si="2"/>
        <v>2843.625</v>
      </c>
      <c r="I32" s="222">
        <f t="shared" si="2"/>
        <v>3108.8850000000002</v>
      </c>
      <c r="J32" s="2"/>
      <c r="K32" s="317">
        <v>3</v>
      </c>
      <c r="L32" s="318" t="s">
        <v>324</v>
      </c>
      <c r="M32" s="319"/>
      <c r="N32" s="2"/>
      <c r="O32" s="223">
        <v>3</v>
      </c>
      <c r="P32" s="222">
        <f t="shared" ref="P32:P37" si="4">P21*1.5</f>
        <v>1717.2043874999999</v>
      </c>
      <c r="Q32" s="222">
        <f t="shared" si="3"/>
        <v>1450.5372</v>
      </c>
      <c r="R32" s="222">
        <f t="shared" si="3"/>
        <v>1124.2192500000001</v>
      </c>
      <c r="S32" s="222">
        <f t="shared" si="3"/>
        <v>1450.5372</v>
      </c>
      <c r="T32" s="222">
        <f t="shared" si="3"/>
        <v>1717.2043874999999</v>
      </c>
      <c r="U32" s="222">
        <f t="shared" si="3"/>
        <v>1896.1401375</v>
      </c>
      <c r="V32" s="222">
        <f t="shared" si="3"/>
        <v>2632.9849875000004</v>
      </c>
      <c r="W32" s="222">
        <f t="shared" si="3"/>
        <v>2878.5999375000001</v>
      </c>
      <c r="Y32" s="317">
        <v>3</v>
      </c>
      <c r="Z32" s="318" t="s">
        <v>324</v>
      </c>
      <c r="AA32" s="467"/>
      <c r="AB32" s="6"/>
      <c r="AC32" s="231"/>
    </row>
    <row r="33" spans="1:29" ht="15.75" customHeight="1" x14ac:dyDescent="0.25">
      <c r="A33" s="223">
        <v>4</v>
      </c>
      <c r="B33" s="222">
        <f t="shared" si="2"/>
        <v>2047.83</v>
      </c>
      <c r="C33" s="222">
        <f t="shared" si="2"/>
        <v>1854.585</v>
      </c>
      <c r="D33" s="222">
        <f t="shared" si="2"/>
        <v>1566.585</v>
      </c>
      <c r="E33" s="186">
        <f t="shared" si="2"/>
        <v>1214.1600000000001</v>
      </c>
      <c r="F33" s="222">
        <f t="shared" si="2"/>
        <v>1566.585</v>
      </c>
      <c r="G33" s="286">
        <f t="shared" si="2"/>
        <v>1854.585</v>
      </c>
      <c r="H33" s="295">
        <f t="shared" si="2"/>
        <v>2650.38</v>
      </c>
      <c r="I33" s="222">
        <f t="shared" si="2"/>
        <v>2915.625</v>
      </c>
      <c r="J33" s="76"/>
      <c r="K33" s="317">
        <v>4</v>
      </c>
      <c r="L33" s="318" t="s">
        <v>325</v>
      </c>
      <c r="M33" s="319"/>
      <c r="N33" s="76"/>
      <c r="O33" s="223">
        <v>4</v>
      </c>
      <c r="P33" s="222">
        <f t="shared" si="4"/>
        <v>1896.1401375</v>
      </c>
      <c r="Q33" s="222">
        <f t="shared" si="3"/>
        <v>1717.2043874999999</v>
      </c>
      <c r="R33" s="222">
        <f t="shared" si="3"/>
        <v>1450.5372</v>
      </c>
      <c r="S33" s="222">
        <f t="shared" si="3"/>
        <v>1124.2192500000001</v>
      </c>
      <c r="T33" s="222">
        <f t="shared" si="3"/>
        <v>1450.5372</v>
      </c>
      <c r="U33" s="222">
        <f t="shared" si="3"/>
        <v>1717.2043874999999</v>
      </c>
      <c r="V33" s="222">
        <f t="shared" si="3"/>
        <v>2454.0492375000003</v>
      </c>
      <c r="W33" s="222">
        <f t="shared" si="3"/>
        <v>2699.6476500000003</v>
      </c>
      <c r="Y33" s="317">
        <v>4</v>
      </c>
      <c r="Z33" s="318" t="s">
        <v>325</v>
      </c>
      <c r="AA33" s="467"/>
      <c r="AB33" s="6"/>
      <c r="AC33" s="231"/>
    </row>
    <row r="34" spans="1:29" ht="15.75" customHeight="1" x14ac:dyDescent="0.25">
      <c r="A34" s="223">
        <v>5</v>
      </c>
      <c r="B34" s="222">
        <f t="shared" si="2"/>
        <v>2248.6799999999998</v>
      </c>
      <c r="C34" s="222">
        <f t="shared" si="2"/>
        <v>2047.83</v>
      </c>
      <c r="D34" s="222">
        <f t="shared" si="2"/>
        <v>1854.585</v>
      </c>
      <c r="E34" s="222">
        <f t="shared" si="2"/>
        <v>1566.585</v>
      </c>
      <c r="F34" s="186">
        <f t="shared" si="2"/>
        <v>1214.1600000000001</v>
      </c>
      <c r="G34" s="286">
        <f t="shared" si="2"/>
        <v>1214.1600000000001</v>
      </c>
      <c r="H34" s="295">
        <f t="shared" si="2"/>
        <v>2362.3500000000004</v>
      </c>
      <c r="I34" s="222">
        <f t="shared" si="2"/>
        <v>2627.625</v>
      </c>
      <c r="J34" s="76"/>
      <c r="K34" s="320">
        <v>5</v>
      </c>
      <c r="L34" s="312" t="s">
        <v>326</v>
      </c>
      <c r="M34" s="313"/>
      <c r="N34" s="76"/>
      <c r="O34" s="223">
        <v>5</v>
      </c>
      <c r="P34" s="222">
        <f t="shared" si="4"/>
        <v>2082.1043250000002</v>
      </c>
      <c r="Q34" s="222">
        <f t="shared" si="3"/>
        <v>1896.1401375</v>
      </c>
      <c r="R34" s="222">
        <f t="shared" si="3"/>
        <v>1717.2043874999999</v>
      </c>
      <c r="S34" s="222">
        <f t="shared" si="3"/>
        <v>1450.5372</v>
      </c>
      <c r="T34" s="222">
        <f t="shared" si="3"/>
        <v>1124.2192500000001</v>
      </c>
      <c r="U34" s="222">
        <f t="shared" si="3"/>
        <v>1124.2192500000001</v>
      </c>
      <c r="V34" s="222">
        <f t="shared" si="3"/>
        <v>2187.3655125000005</v>
      </c>
      <c r="W34" s="222">
        <f t="shared" si="3"/>
        <v>2432.9804625000006</v>
      </c>
      <c r="Y34" s="320">
        <v>5</v>
      </c>
      <c r="Z34" s="318" t="s">
        <v>326</v>
      </c>
      <c r="AA34" s="467"/>
      <c r="AB34" s="6"/>
      <c r="AC34" s="231"/>
    </row>
    <row r="35" spans="1:29" ht="15.75" customHeight="1" thickBot="1" x14ac:dyDescent="0.3">
      <c r="A35" s="301">
        <v>6</v>
      </c>
      <c r="B35" s="302">
        <f t="shared" si="2"/>
        <v>2494.98</v>
      </c>
      <c r="C35" s="302">
        <f t="shared" si="2"/>
        <v>2248.6799999999998</v>
      </c>
      <c r="D35" s="302">
        <f t="shared" si="2"/>
        <v>2047.83</v>
      </c>
      <c r="E35" s="302">
        <f t="shared" si="2"/>
        <v>1854.585</v>
      </c>
      <c r="F35" s="302">
        <f t="shared" si="2"/>
        <v>1214.1600000000001</v>
      </c>
      <c r="G35" s="185">
        <f t="shared" si="2"/>
        <v>1214.1600000000001</v>
      </c>
      <c r="H35" s="295">
        <f t="shared" si="2"/>
        <v>2009.9549999999999</v>
      </c>
      <c r="I35" s="222">
        <f t="shared" si="2"/>
        <v>2275.2150000000001</v>
      </c>
      <c r="J35" s="76"/>
      <c r="K35" s="320">
        <v>6</v>
      </c>
      <c r="L35" s="312" t="s">
        <v>327</v>
      </c>
      <c r="M35" s="313"/>
      <c r="N35" s="76"/>
      <c r="O35" s="223">
        <v>6</v>
      </c>
      <c r="P35" s="222">
        <f t="shared" si="4"/>
        <v>2310.1729875000001</v>
      </c>
      <c r="Q35" s="222">
        <f t="shared" si="3"/>
        <v>2082.1043250000002</v>
      </c>
      <c r="R35" s="222">
        <f t="shared" si="3"/>
        <v>1896.1401375</v>
      </c>
      <c r="S35" s="222">
        <f t="shared" si="3"/>
        <v>1717.2043874999999</v>
      </c>
      <c r="T35" s="222">
        <f t="shared" si="3"/>
        <v>1124.2192500000001</v>
      </c>
      <c r="U35" s="222">
        <f t="shared" si="3"/>
        <v>1124.2192500000001</v>
      </c>
      <c r="V35" s="222">
        <f t="shared" si="3"/>
        <v>1861.0641000000001</v>
      </c>
      <c r="W35" s="222">
        <f t="shared" si="3"/>
        <v>2106.6790500000002</v>
      </c>
      <c r="Y35" s="320">
        <v>6</v>
      </c>
      <c r="Z35" s="312" t="s">
        <v>327</v>
      </c>
      <c r="AA35" s="465"/>
      <c r="AB35" s="180"/>
      <c r="AC35" s="181"/>
    </row>
    <row r="36" spans="1:29" ht="15.75" customHeight="1" thickBot="1" x14ac:dyDescent="0.3">
      <c r="A36" s="304">
        <v>7</v>
      </c>
      <c r="B36" s="229">
        <f t="shared" si="2"/>
        <v>3290.7749999999996</v>
      </c>
      <c r="C36" s="229">
        <f t="shared" si="2"/>
        <v>3044.46</v>
      </c>
      <c r="D36" s="229">
        <f t="shared" si="2"/>
        <v>2843.625</v>
      </c>
      <c r="E36" s="229">
        <f t="shared" si="2"/>
        <v>2650.38</v>
      </c>
      <c r="F36" s="229">
        <f t="shared" si="2"/>
        <v>2362.3500000000004</v>
      </c>
      <c r="G36" s="229">
        <f t="shared" si="2"/>
        <v>2009.9549999999999</v>
      </c>
      <c r="H36" s="222">
        <f t="shared" si="2"/>
        <v>2009.9549999999999</v>
      </c>
      <c r="I36" s="222">
        <f t="shared" si="2"/>
        <v>3070.9949999999999</v>
      </c>
      <c r="J36" s="76"/>
      <c r="K36" s="321"/>
      <c r="L36" s="322" t="s">
        <v>328</v>
      </c>
      <c r="M36" s="323"/>
      <c r="N36" s="76"/>
      <c r="O36" s="223">
        <v>7</v>
      </c>
      <c r="P36" s="222">
        <f t="shared" si="4"/>
        <v>3047.0178375000005</v>
      </c>
      <c r="Q36" s="222">
        <f t="shared" si="3"/>
        <v>2818.9491749999997</v>
      </c>
      <c r="R36" s="222">
        <f t="shared" si="3"/>
        <v>2632.9849875000004</v>
      </c>
      <c r="S36" s="222">
        <f t="shared" si="3"/>
        <v>2454.0492375000003</v>
      </c>
      <c r="T36" s="222">
        <f t="shared" si="3"/>
        <v>2187.3655125000005</v>
      </c>
      <c r="U36" s="222">
        <f t="shared" si="3"/>
        <v>1861.0641000000001</v>
      </c>
      <c r="V36" s="222">
        <f t="shared" si="3"/>
        <v>1861.0641000000001</v>
      </c>
      <c r="W36" s="222">
        <f t="shared" si="3"/>
        <v>2843.5073625000005</v>
      </c>
      <c r="Y36" s="311"/>
      <c r="Z36" s="315" t="s">
        <v>328</v>
      </c>
      <c r="AA36" s="466"/>
      <c r="AB36" s="227"/>
      <c r="AC36" s="228"/>
    </row>
    <row r="37" spans="1:29" ht="15.75" customHeight="1" x14ac:dyDescent="0.25">
      <c r="A37" s="223">
        <v>8</v>
      </c>
      <c r="B37" s="222">
        <f t="shared" si="2"/>
        <v>3556.0499999999997</v>
      </c>
      <c r="C37" s="222">
        <f t="shared" si="2"/>
        <v>3309.7349999999997</v>
      </c>
      <c r="D37" s="222">
        <f t="shared" si="2"/>
        <v>3108.8850000000002</v>
      </c>
      <c r="E37" s="222">
        <f t="shared" si="2"/>
        <v>2915.625</v>
      </c>
      <c r="F37" s="222">
        <f t="shared" si="2"/>
        <v>2627.625</v>
      </c>
      <c r="G37" s="222">
        <f t="shared" si="2"/>
        <v>2275.2150000000001</v>
      </c>
      <c r="H37" s="222">
        <f t="shared" si="2"/>
        <v>3070.9949999999999</v>
      </c>
      <c r="I37" s="222">
        <f t="shared" si="2"/>
        <v>2275.2150000000001</v>
      </c>
      <c r="J37" s="76"/>
      <c r="K37" s="311">
        <v>7</v>
      </c>
      <c r="L37" s="324" t="s">
        <v>329</v>
      </c>
      <c r="M37" s="325"/>
      <c r="N37" s="76"/>
      <c r="O37" s="223">
        <v>8</v>
      </c>
      <c r="P37" s="222">
        <f t="shared" si="4"/>
        <v>3292.6327875000002</v>
      </c>
      <c r="Q37" s="222">
        <f t="shared" si="3"/>
        <v>3064.5641249999999</v>
      </c>
      <c r="R37" s="222">
        <f t="shared" si="3"/>
        <v>2878.5999375000001</v>
      </c>
      <c r="S37" s="222">
        <f t="shared" si="3"/>
        <v>2699.6476500000003</v>
      </c>
      <c r="T37" s="222">
        <f t="shared" si="3"/>
        <v>2432.9804625000006</v>
      </c>
      <c r="U37" s="222">
        <f t="shared" si="3"/>
        <v>2106.6790500000002</v>
      </c>
      <c r="V37" s="222">
        <f t="shared" si="3"/>
        <v>2843.5073625000005</v>
      </c>
      <c r="W37" s="222">
        <f t="shared" si="3"/>
        <v>2106.6790500000002</v>
      </c>
      <c r="Y37" s="335">
        <v>7</v>
      </c>
      <c r="Z37" s="468" t="s">
        <v>329</v>
      </c>
      <c r="AA37" s="469"/>
      <c r="AB37" s="180"/>
      <c r="AC37" s="181"/>
    </row>
    <row r="38" spans="1:29" ht="15.75" customHeight="1" x14ac:dyDescent="0.2">
      <c r="J38" s="76"/>
      <c r="K38" s="311"/>
      <c r="L38" s="326" t="s">
        <v>330</v>
      </c>
      <c r="M38" s="327"/>
      <c r="N38" s="76"/>
      <c r="Y38" s="462"/>
      <c r="Z38" s="326" t="s">
        <v>330</v>
      </c>
      <c r="AA38" s="464"/>
      <c r="AB38" s="452"/>
      <c r="AC38" s="457"/>
    </row>
    <row r="39" spans="1:29" ht="15.75" customHeight="1" x14ac:dyDescent="0.2">
      <c r="A39" s="218" t="s">
        <v>16</v>
      </c>
      <c r="K39" s="311"/>
      <c r="L39" s="318" t="s">
        <v>331</v>
      </c>
      <c r="M39" s="319"/>
      <c r="O39" s="218" t="s">
        <v>16</v>
      </c>
      <c r="Y39" s="462"/>
      <c r="Z39" s="326" t="s">
        <v>331</v>
      </c>
      <c r="AA39" s="464"/>
      <c r="AB39" s="452"/>
      <c r="AC39" s="457"/>
    </row>
    <row r="40" spans="1:29" ht="15.75" customHeight="1" x14ac:dyDescent="0.25">
      <c r="A40" s="219" t="s">
        <v>285</v>
      </c>
      <c r="B40" s="220">
        <v>1</v>
      </c>
      <c r="C40" s="220">
        <v>2</v>
      </c>
      <c r="D40" s="220">
        <v>3</v>
      </c>
      <c r="E40" s="220">
        <v>4</v>
      </c>
      <c r="F40" s="220">
        <v>5</v>
      </c>
      <c r="G40" s="292">
        <v>6</v>
      </c>
      <c r="H40" s="293">
        <v>7</v>
      </c>
      <c r="I40" s="220">
        <v>8</v>
      </c>
      <c r="J40" s="46"/>
      <c r="K40" s="314"/>
      <c r="L40" s="328" t="s">
        <v>332</v>
      </c>
      <c r="M40" s="329"/>
      <c r="N40" s="46"/>
      <c r="O40" s="219" t="s">
        <v>285</v>
      </c>
      <c r="P40" s="220">
        <v>1</v>
      </c>
      <c r="Q40" s="220">
        <v>2</v>
      </c>
      <c r="R40" s="220">
        <v>3</v>
      </c>
      <c r="S40" s="220">
        <v>4</v>
      </c>
      <c r="T40" s="220">
        <v>5</v>
      </c>
      <c r="U40" s="220">
        <v>6</v>
      </c>
      <c r="V40" s="220">
        <v>7</v>
      </c>
      <c r="W40" s="220">
        <v>8</v>
      </c>
      <c r="Y40" s="336"/>
      <c r="Z40" s="328" t="s">
        <v>332</v>
      </c>
      <c r="AA40" s="470"/>
      <c r="AB40" s="227"/>
      <c r="AC40" s="228"/>
    </row>
    <row r="41" spans="1:29" ht="15.75" customHeight="1" x14ac:dyDescent="0.25">
      <c r="A41" s="221">
        <v>1</v>
      </c>
      <c r="B41" s="186">
        <f>B19*2</f>
        <v>1618.88</v>
      </c>
      <c r="C41" s="222">
        <f t="shared" ref="C41:I41" si="5">C19*2</f>
        <v>2088.7800000000002</v>
      </c>
      <c r="D41" s="222">
        <f t="shared" si="5"/>
        <v>2472.7800000000002</v>
      </c>
      <c r="E41" s="222">
        <f t="shared" si="5"/>
        <v>2730.44</v>
      </c>
      <c r="F41" s="222">
        <f t="shared" si="5"/>
        <v>2998.24</v>
      </c>
      <c r="G41" s="286">
        <f t="shared" si="5"/>
        <v>3326.64</v>
      </c>
      <c r="H41" s="295">
        <f t="shared" si="5"/>
        <v>4387.7</v>
      </c>
      <c r="I41" s="222">
        <f t="shared" si="5"/>
        <v>4741.3999999999996</v>
      </c>
      <c r="J41" s="2"/>
      <c r="K41" s="320">
        <v>8</v>
      </c>
      <c r="L41" s="330" t="s">
        <v>333</v>
      </c>
      <c r="M41" s="331"/>
      <c r="N41" s="2"/>
      <c r="O41" s="221">
        <v>1</v>
      </c>
      <c r="P41" s="222">
        <f t="shared" ref="P41:W41" si="6">P19*2</f>
        <v>1498.9590000000001</v>
      </c>
      <c r="Q41" s="222">
        <f t="shared" si="6"/>
        <v>1934.0496000000001</v>
      </c>
      <c r="R41" s="222">
        <f t="shared" si="6"/>
        <v>2289.6058499999999</v>
      </c>
      <c r="S41" s="222">
        <f t="shared" si="6"/>
        <v>2528.18685</v>
      </c>
      <c r="T41" s="222">
        <f t="shared" si="6"/>
        <v>2776.1391000000003</v>
      </c>
      <c r="U41" s="222">
        <f t="shared" si="6"/>
        <v>3080.2306500000004</v>
      </c>
      <c r="V41" s="222">
        <f t="shared" si="6"/>
        <v>4062.6904500000005</v>
      </c>
      <c r="W41" s="222">
        <f t="shared" si="6"/>
        <v>4390.1770500000002</v>
      </c>
      <c r="Y41" s="320">
        <v>8</v>
      </c>
      <c r="Z41" s="330" t="s">
        <v>333</v>
      </c>
      <c r="AA41" s="471"/>
      <c r="AB41" s="180"/>
      <c r="AC41" s="181"/>
    </row>
    <row r="42" spans="1:29" ht="15.75" customHeight="1" x14ac:dyDescent="0.25">
      <c r="A42" s="223">
        <v>2</v>
      </c>
      <c r="B42" s="222">
        <f t="shared" ref="B42:I48" si="7">B20*2</f>
        <v>2088.7800000000002</v>
      </c>
      <c r="C42" s="222">
        <f t="shared" si="7"/>
        <v>1618.88</v>
      </c>
      <c r="D42" s="222">
        <f t="shared" si="7"/>
        <v>2088.7800000000002</v>
      </c>
      <c r="E42" s="222">
        <f t="shared" si="7"/>
        <v>2472.7800000000002</v>
      </c>
      <c r="F42" s="222">
        <f t="shared" si="7"/>
        <v>2730.44</v>
      </c>
      <c r="G42" s="286">
        <f t="shared" si="7"/>
        <v>2998.24</v>
      </c>
      <c r="H42" s="295">
        <f t="shared" si="7"/>
        <v>4059.28</v>
      </c>
      <c r="I42" s="222">
        <f t="shared" si="7"/>
        <v>4412.9799999999996</v>
      </c>
      <c r="J42" s="76"/>
      <c r="K42" s="311"/>
      <c r="L42" s="326" t="s">
        <v>334</v>
      </c>
      <c r="M42" s="327"/>
      <c r="N42" s="76"/>
      <c r="O42" s="223">
        <v>2</v>
      </c>
      <c r="P42" s="222">
        <f t="shared" ref="P42:W42" si="8">P20*2</f>
        <v>1934.0496000000001</v>
      </c>
      <c r="Q42" s="222">
        <f t="shared" si="8"/>
        <v>1498.9590000000001</v>
      </c>
      <c r="R42" s="222">
        <f t="shared" si="8"/>
        <v>1934.0496000000001</v>
      </c>
      <c r="S42" s="222">
        <f t="shared" si="8"/>
        <v>2289.6058499999999</v>
      </c>
      <c r="T42" s="222">
        <f t="shared" si="8"/>
        <v>2528.18685</v>
      </c>
      <c r="U42" s="222">
        <f t="shared" si="8"/>
        <v>2776.1391000000003</v>
      </c>
      <c r="V42" s="222">
        <f t="shared" si="8"/>
        <v>3758.5989</v>
      </c>
      <c r="W42" s="222">
        <f t="shared" si="8"/>
        <v>4086.0855000000001</v>
      </c>
      <c r="Y42" s="311"/>
      <c r="Z42" s="326" t="s">
        <v>334</v>
      </c>
      <c r="AA42" s="464"/>
      <c r="AB42" s="452"/>
      <c r="AC42" s="457"/>
    </row>
    <row r="43" spans="1:29" ht="15.75" customHeight="1" x14ac:dyDescent="0.25">
      <c r="A43" s="223">
        <v>3</v>
      </c>
      <c r="B43" s="222">
        <f t="shared" si="7"/>
        <v>2472.7800000000002</v>
      </c>
      <c r="C43" s="222">
        <f t="shared" si="7"/>
        <v>2088.7800000000002</v>
      </c>
      <c r="D43" s="222">
        <f t="shared" si="7"/>
        <v>1618.88</v>
      </c>
      <c r="E43" s="222">
        <f t="shared" si="7"/>
        <v>2088.7800000000002</v>
      </c>
      <c r="F43" s="222">
        <f t="shared" si="7"/>
        <v>2472.7800000000002</v>
      </c>
      <c r="G43" s="286">
        <f t="shared" si="7"/>
        <v>2730.44</v>
      </c>
      <c r="H43" s="295">
        <f t="shared" si="7"/>
        <v>3791.5</v>
      </c>
      <c r="I43" s="222">
        <f t="shared" si="7"/>
        <v>4145.18</v>
      </c>
      <c r="J43" s="76"/>
      <c r="K43" s="314"/>
      <c r="L43" s="328" t="s">
        <v>335</v>
      </c>
      <c r="M43" s="329"/>
      <c r="N43" s="76"/>
      <c r="O43" s="223">
        <v>3</v>
      </c>
      <c r="P43" s="222">
        <f t="shared" ref="P43:W43" si="9">P21*2</f>
        <v>2289.6058499999999</v>
      </c>
      <c r="Q43" s="222">
        <f t="shared" si="9"/>
        <v>1934.0496000000001</v>
      </c>
      <c r="R43" s="222">
        <f t="shared" si="9"/>
        <v>1498.9590000000001</v>
      </c>
      <c r="S43" s="222">
        <f t="shared" si="9"/>
        <v>1934.0496000000001</v>
      </c>
      <c r="T43" s="222">
        <f t="shared" si="9"/>
        <v>2289.6058499999999</v>
      </c>
      <c r="U43" s="222">
        <f t="shared" si="9"/>
        <v>2528.18685</v>
      </c>
      <c r="V43" s="222">
        <f t="shared" si="9"/>
        <v>3510.6466500000006</v>
      </c>
      <c r="W43" s="222">
        <f t="shared" si="9"/>
        <v>3838.1332500000003</v>
      </c>
      <c r="Y43" s="314"/>
      <c r="Z43" s="328" t="s">
        <v>335</v>
      </c>
      <c r="AA43" s="470"/>
      <c r="AB43" s="227"/>
      <c r="AC43" s="228"/>
    </row>
    <row r="44" spans="1:29" ht="15.75" customHeight="1" x14ac:dyDescent="0.25">
      <c r="A44" s="223">
        <v>4</v>
      </c>
      <c r="B44" s="222">
        <f t="shared" si="7"/>
        <v>2730.44</v>
      </c>
      <c r="C44" s="222">
        <f t="shared" si="7"/>
        <v>2472.7800000000002</v>
      </c>
      <c r="D44" s="222">
        <f t="shared" si="7"/>
        <v>2088.7800000000002</v>
      </c>
      <c r="E44" s="186">
        <f t="shared" si="7"/>
        <v>1618.88</v>
      </c>
      <c r="F44" s="222">
        <f t="shared" si="7"/>
        <v>2088.7800000000002</v>
      </c>
      <c r="G44" s="286">
        <f t="shared" si="7"/>
        <v>2472.7800000000002</v>
      </c>
      <c r="H44" s="295">
        <f t="shared" si="7"/>
        <v>3533.84</v>
      </c>
      <c r="I44" s="222">
        <f t="shared" si="7"/>
        <v>3887.5</v>
      </c>
      <c r="J44" s="76"/>
      <c r="K44" s="76"/>
      <c r="L44" s="76"/>
      <c r="M44" s="76"/>
      <c r="N44" s="76"/>
      <c r="O44" s="223">
        <v>4</v>
      </c>
      <c r="P44" s="222">
        <f t="shared" ref="P44:W44" si="10">P22*2</f>
        <v>2528.18685</v>
      </c>
      <c r="Q44" s="222">
        <f t="shared" si="10"/>
        <v>2289.6058499999999</v>
      </c>
      <c r="R44" s="222">
        <f t="shared" si="10"/>
        <v>1934.0496000000001</v>
      </c>
      <c r="S44" s="222">
        <f t="shared" si="10"/>
        <v>1498.9590000000001</v>
      </c>
      <c r="T44" s="222">
        <f t="shared" si="10"/>
        <v>1934.0496000000001</v>
      </c>
      <c r="U44" s="222">
        <f t="shared" si="10"/>
        <v>2289.6058499999999</v>
      </c>
      <c r="V44" s="222">
        <f t="shared" si="10"/>
        <v>3272.0656500000005</v>
      </c>
      <c r="W44" s="222">
        <f t="shared" si="10"/>
        <v>3599.5302000000006</v>
      </c>
    </row>
    <row r="45" spans="1:29" ht="15.75" customHeight="1" x14ac:dyDescent="0.25">
      <c r="A45" s="223">
        <v>5</v>
      </c>
      <c r="B45" s="222">
        <f t="shared" si="7"/>
        <v>2998.24</v>
      </c>
      <c r="C45" s="222">
        <f t="shared" si="7"/>
        <v>2730.44</v>
      </c>
      <c r="D45" s="222">
        <f t="shared" si="7"/>
        <v>2472.7800000000002</v>
      </c>
      <c r="E45" s="222">
        <f t="shared" si="7"/>
        <v>2088.7800000000002</v>
      </c>
      <c r="F45" s="186">
        <f t="shared" si="7"/>
        <v>1618.88</v>
      </c>
      <c r="G45" s="286">
        <f t="shared" si="7"/>
        <v>1618.88</v>
      </c>
      <c r="H45" s="295">
        <f t="shared" si="7"/>
        <v>3149.8</v>
      </c>
      <c r="I45" s="222">
        <f t="shared" si="7"/>
        <v>3503.5</v>
      </c>
      <c r="J45" s="76"/>
      <c r="K45" s="332" t="s">
        <v>303</v>
      </c>
      <c r="L45" s="333"/>
      <c r="M45" s="334"/>
      <c r="N45" s="76"/>
      <c r="O45" s="223">
        <v>5</v>
      </c>
      <c r="P45" s="222">
        <f t="shared" ref="P45:W45" si="11">P23*2</f>
        <v>2776.1391000000003</v>
      </c>
      <c r="Q45" s="222">
        <f t="shared" si="11"/>
        <v>2528.18685</v>
      </c>
      <c r="R45" s="222">
        <f t="shared" si="11"/>
        <v>2289.6058499999999</v>
      </c>
      <c r="S45" s="222">
        <f t="shared" si="11"/>
        <v>1934.0496000000001</v>
      </c>
      <c r="T45" s="222">
        <f t="shared" si="11"/>
        <v>1498.9590000000001</v>
      </c>
      <c r="U45" s="222">
        <f t="shared" si="11"/>
        <v>1498.9590000000001</v>
      </c>
      <c r="V45" s="222">
        <f t="shared" si="11"/>
        <v>2916.4873500000008</v>
      </c>
      <c r="W45" s="222">
        <f t="shared" si="11"/>
        <v>3243.9739500000005</v>
      </c>
      <c r="Y45" s="455" t="s">
        <v>303</v>
      </c>
      <c r="Z45" s="456"/>
      <c r="AA45" s="456"/>
      <c r="AB45" s="6"/>
      <c r="AC45" s="231"/>
    </row>
    <row r="46" spans="1:29" ht="15.75" customHeight="1" thickBot="1" x14ac:dyDescent="0.3">
      <c r="A46" s="301">
        <v>6</v>
      </c>
      <c r="B46" s="302">
        <f t="shared" si="7"/>
        <v>3326.64</v>
      </c>
      <c r="C46" s="302">
        <f t="shared" si="7"/>
        <v>2998.24</v>
      </c>
      <c r="D46" s="302">
        <f t="shared" si="7"/>
        <v>2730.44</v>
      </c>
      <c r="E46" s="302">
        <f t="shared" si="7"/>
        <v>2472.7800000000002</v>
      </c>
      <c r="F46" s="302">
        <f t="shared" si="7"/>
        <v>1618.88</v>
      </c>
      <c r="G46" s="185">
        <f t="shared" si="7"/>
        <v>1618.88</v>
      </c>
      <c r="H46" s="295">
        <f t="shared" si="7"/>
        <v>2679.94</v>
      </c>
      <c r="I46" s="222">
        <f t="shared" si="7"/>
        <v>3033.62</v>
      </c>
      <c r="J46" s="76"/>
      <c r="K46" s="320">
        <v>1</v>
      </c>
      <c r="L46" s="296" t="s">
        <v>304</v>
      </c>
      <c r="M46" s="298"/>
      <c r="N46" s="76"/>
      <c r="O46" s="223">
        <v>6</v>
      </c>
      <c r="P46" s="222">
        <f t="shared" ref="P46:W46" si="12">P24*2</f>
        <v>3080.2306500000004</v>
      </c>
      <c r="Q46" s="222">
        <f t="shared" si="12"/>
        <v>2776.1391000000003</v>
      </c>
      <c r="R46" s="222">
        <f t="shared" si="12"/>
        <v>2528.18685</v>
      </c>
      <c r="S46" s="222">
        <f t="shared" si="12"/>
        <v>2289.6058499999999</v>
      </c>
      <c r="T46" s="222">
        <f t="shared" si="12"/>
        <v>1498.9590000000001</v>
      </c>
      <c r="U46" s="222">
        <f t="shared" si="12"/>
        <v>1498.9590000000001</v>
      </c>
      <c r="V46" s="222">
        <f t="shared" si="12"/>
        <v>2481.4187999999999</v>
      </c>
      <c r="W46" s="222">
        <f t="shared" si="12"/>
        <v>2808.9054000000001</v>
      </c>
      <c r="Y46" s="335">
        <v>1</v>
      </c>
      <c r="Z46" s="297" t="s">
        <v>304</v>
      </c>
      <c r="AA46" s="297"/>
      <c r="AB46" s="180"/>
      <c r="AC46" s="181"/>
    </row>
    <row r="47" spans="1:29" ht="15.75" customHeight="1" x14ac:dyDescent="0.25">
      <c r="A47" s="304">
        <v>7</v>
      </c>
      <c r="B47" s="229">
        <f t="shared" si="7"/>
        <v>4387.7</v>
      </c>
      <c r="C47" s="229">
        <f t="shared" si="7"/>
        <v>4059.28</v>
      </c>
      <c r="D47" s="229">
        <f t="shared" si="7"/>
        <v>3791.5</v>
      </c>
      <c r="E47" s="229">
        <f t="shared" si="7"/>
        <v>3533.84</v>
      </c>
      <c r="F47" s="229">
        <f t="shared" si="7"/>
        <v>3149.8</v>
      </c>
      <c r="G47" s="229">
        <f t="shared" si="7"/>
        <v>2679.94</v>
      </c>
      <c r="H47" s="222">
        <f t="shared" si="7"/>
        <v>2679.94</v>
      </c>
      <c r="I47" s="222">
        <f t="shared" si="7"/>
        <v>4094.66</v>
      </c>
      <c r="J47" s="1"/>
      <c r="K47" s="311"/>
      <c r="L47" s="299" t="s">
        <v>356</v>
      </c>
      <c r="M47" s="300"/>
      <c r="N47" s="1"/>
      <c r="O47" s="223">
        <v>7</v>
      </c>
      <c r="P47" s="222">
        <f t="shared" ref="P47:W47" si="13">P25*2</f>
        <v>4062.6904500000005</v>
      </c>
      <c r="Q47" s="222">
        <f t="shared" si="13"/>
        <v>3758.5989</v>
      </c>
      <c r="R47" s="222">
        <f t="shared" si="13"/>
        <v>3510.6466500000006</v>
      </c>
      <c r="S47" s="222">
        <f t="shared" si="13"/>
        <v>3272.0656500000005</v>
      </c>
      <c r="T47" s="222">
        <f t="shared" si="13"/>
        <v>2916.4873500000008</v>
      </c>
      <c r="U47" s="222">
        <f t="shared" si="13"/>
        <v>2481.4187999999999</v>
      </c>
      <c r="V47" s="222">
        <f t="shared" si="13"/>
        <v>2481.4187999999999</v>
      </c>
      <c r="W47" s="222">
        <f t="shared" si="13"/>
        <v>3791.3431500000006</v>
      </c>
      <c r="Y47" s="462"/>
      <c r="Z47" s="453" t="s">
        <v>356</v>
      </c>
      <c r="AA47" s="453"/>
      <c r="AB47" s="452"/>
      <c r="AC47" s="457"/>
    </row>
    <row r="48" spans="1:29" ht="15.75" customHeight="1" x14ac:dyDescent="0.25">
      <c r="A48" s="223">
        <v>8</v>
      </c>
      <c r="B48" s="222">
        <f t="shared" si="7"/>
        <v>4741.3999999999996</v>
      </c>
      <c r="C48" s="222">
        <f t="shared" si="7"/>
        <v>4412.9799999999996</v>
      </c>
      <c r="D48" s="222">
        <f t="shared" si="7"/>
        <v>4145.18</v>
      </c>
      <c r="E48" s="222">
        <f t="shared" si="7"/>
        <v>3887.5</v>
      </c>
      <c r="F48" s="222">
        <f t="shared" si="7"/>
        <v>3503.5</v>
      </c>
      <c r="G48" s="222">
        <f t="shared" si="7"/>
        <v>3033.62</v>
      </c>
      <c r="H48" s="222">
        <f t="shared" si="7"/>
        <v>4094.66</v>
      </c>
      <c r="I48" s="222">
        <f t="shared" si="7"/>
        <v>3033.62</v>
      </c>
      <c r="J48" s="22"/>
      <c r="K48" s="314"/>
      <c r="L48" s="226" t="s">
        <v>357</v>
      </c>
      <c r="M48" s="307"/>
      <c r="N48" s="22"/>
      <c r="O48" s="223">
        <v>8</v>
      </c>
      <c r="P48" s="222">
        <f t="shared" ref="P48:W48" si="14">P26*2</f>
        <v>4390.1770500000002</v>
      </c>
      <c r="Q48" s="222">
        <f t="shared" si="14"/>
        <v>4086.0855000000001</v>
      </c>
      <c r="R48" s="222">
        <f t="shared" si="14"/>
        <v>3838.1332500000003</v>
      </c>
      <c r="S48" s="222">
        <f t="shared" si="14"/>
        <v>3599.5302000000006</v>
      </c>
      <c r="T48" s="222">
        <f t="shared" si="14"/>
        <v>3243.9739500000005</v>
      </c>
      <c r="U48" s="222">
        <f t="shared" si="14"/>
        <v>2808.9054000000001</v>
      </c>
      <c r="V48" s="222">
        <f t="shared" si="14"/>
        <v>3791.3431500000006</v>
      </c>
      <c r="W48" s="222">
        <f t="shared" si="14"/>
        <v>2808.9054000000001</v>
      </c>
      <c r="Y48" s="336"/>
      <c r="Z48" s="306" t="s">
        <v>357</v>
      </c>
      <c r="AA48" s="306"/>
      <c r="AB48" s="227"/>
      <c r="AC48" s="228"/>
    </row>
    <row r="49" spans="1:29" ht="15.75" customHeight="1" x14ac:dyDescent="0.2">
      <c r="J49" s="3"/>
      <c r="K49" s="335">
        <v>2</v>
      </c>
      <c r="L49" s="297" t="s">
        <v>358</v>
      </c>
      <c r="M49" s="298"/>
      <c r="N49" s="3"/>
      <c r="Y49" s="335">
        <v>2</v>
      </c>
      <c r="Z49" s="297" t="s">
        <v>358</v>
      </c>
      <c r="AA49" s="297"/>
      <c r="AB49" s="180"/>
      <c r="AC49" s="181"/>
    </row>
    <row r="50" spans="1:29" ht="15.75" customHeight="1" x14ac:dyDescent="0.2">
      <c r="A50" s="598" t="s">
        <v>306</v>
      </c>
      <c r="B50" s="599"/>
      <c r="C50" s="599"/>
      <c r="D50" s="599"/>
      <c r="E50" s="599"/>
      <c r="F50" s="599"/>
      <c r="G50" s="224" t="s">
        <v>87</v>
      </c>
      <c r="H50" s="602" t="s">
        <v>83</v>
      </c>
      <c r="I50" s="596" t="s">
        <v>348</v>
      </c>
      <c r="J50" s="3"/>
      <c r="K50" s="336"/>
      <c r="L50" s="306" t="s">
        <v>359</v>
      </c>
      <c r="M50" s="307"/>
      <c r="N50" s="3"/>
      <c r="O50" s="604" t="s">
        <v>306</v>
      </c>
      <c r="P50" s="605"/>
      <c r="Q50" s="605"/>
      <c r="R50" s="605"/>
      <c r="S50" s="605"/>
      <c r="T50" s="605"/>
      <c r="U50" s="224" t="s">
        <v>87</v>
      </c>
      <c r="V50" s="602" t="s">
        <v>83</v>
      </c>
      <c r="W50" s="596" t="s">
        <v>307</v>
      </c>
      <c r="Y50" s="336"/>
      <c r="Z50" s="306" t="s">
        <v>359</v>
      </c>
      <c r="AA50" s="306"/>
      <c r="AB50" s="227"/>
      <c r="AC50" s="228"/>
    </row>
    <row r="51" spans="1:29" ht="15.75" customHeight="1" x14ac:dyDescent="0.25">
      <c r="A51" s="600"/>
      <c r="B51" s="601"/>
      <c r="C51" s="601"/>
      <c r="D51" s="601"/>
      <c r="E51" s="601"/>
      <c r="F51" s="601"/>
      <c r="G51" s="225" t="s">
        <v>20</v>
      </c>
      <c r="H51" s="603"/>
      <c r="I51" s="597"/>
      <c r="J51" s="3"/>
      <c r="K51" s="314">
        <v>3</v>
      </c>
      <c r="L51" s="226" t="s">
        <v>305</v>
      </c>
      <c r="M51" s="307"/>
      <c r="N51" s="3"/>
      <c r="O51" s="606"/>
      <c r="P51" s="607"/>
      <c r="Q51" s="607"/>
      <c r="R51" s="607"/>
      <c r="S51" s="607"/>
      <c r="T51" s="607"/>
      <c r="U51" s="225" t="s">
        <v>20</v>
      </c>
      <c r="V51" s="603"/>
      <c r="W51" s="597"/>
      <c r="Y51" s="463">
        <v>3</v>
      </c>
      <c r="Z51" s="458" t="s">
        <v>305</v>
      </c>
      <c r="AA51" s="458"/>
      <c r="AB51" s="6"/>
      <c r="AC51" s="231"/>
    </row>
    <row r="52" spans="1:29" ht="15.75" customHeight="1" x14ac:dyDescent="0.25">
      <c r="A52" s="176" t="s">
        <v>308</v>
      </c>
      <c r="B52" s="6"/>
      <c r="C52" s="6"/>
      <c r="D52" s="6"/>
      <c r="E52" s="6"/>
      <c r="F52" s="231"/>
      <c r="G52" s="222">
        <f>(ROUND(U52*ESC!C10,2))</f>
        <v>498.84</v>
      </c>
      <c r="H52" s="222">
        <f>G52*1.5</f>
        <v>748.26</v>
      </c>
      <c r="I52" s="222">
        <f>G52*2</f>
        <v>997.68</v>
      </c>
      <c r="J52" s="3"/>
      <c r="K52" s="317">
        <v>4</v>
      </c>
      <c r="L52" s="176" t="s">
        <v>360</v>
      </c>
      <c r="M52" s="337"/>
      <c r="N52" s="3"/>
      <c r="O52" s="226" t="s">
        <v>308</v>
      </c>
      <c r="P52" s="227"/>
      <c r="Q52" s="227"/>
      <c r="R52" s="227"/>
      <c r="S52" s="227"/>
      <c r="T52" s="228"/>
      <c r="U52" s="222">
        <v>461.89237500000002</v>
      </c>
      <c r="V52" s="229">
        <v>692.83856249999997</v>
      </c>
      <c r="W52" s="229">
        <v>923.78475000000003</v>
      </c>
      <c r="Y52" s="463">
        <v>4</v>
      </c>
      <c r="Z52" s="458" t="s">
        <v>360</v>
      </c>
      <c r="AA52" s="458"/>
      <c r="AB52" s="6"/>
      <c r="AC52" s="231"/>
    </row>
    <row r="53" spans="1:29" ht="15.75" customHeight="1" x14ac:dyDescent="0.25">
      <c r="A53" s="230" t="s">
        <v>309</v>
      </c>
      <c r="B53" s="6"/>
      <c r="C53" s="6"/>
      <c r="D53" s="6"/>
      <c r="E53" s="6"/>
      <c r="F53" s="231"/>
      <c r="G53" s="222">
        <f>(ROUND(U53*ESC!C10,2))</f>
        <v>623.55999999999995</v>
      </c>
      <c r="H53" s="222">
        <f>G53*1.5</f>
        <v>935.33999999999992</v>
      </c>
      <c r="I53" s="222">
        <f>G53*2</f>
        <v>1247.1199999999999</v>
      </c>
      <c r="J53" s="3"/>
      <c r="K53" s="320">
        <v>5</v>
      </c>
      <c r="L53" s="296" t="s">
        <v>370</v>
      </c>
      <c r="M53" s="298"/>
      <c r="N53" s="3"/>
      <c r="O53" s="230" t="s">
        <v>309</v>
      </c>
      <c r="P53" s="6"/>
      <c r="Q53" s="6"/>
      <c r="R53" s="6"/>
      <c r="S53" s="6"/>
      <c r="T53" s="231"/>
      <c r="U53" s="222">
        <v>577.36822500000017</v>
      </c>
      <c r="V53" s="222">
        <v>866.05233750000025</v>
      </c>
      <c r="W53" s="222">
        <v>1154.7364500000003</v>
      </c>
      <c r="Y53" s="335">
        <v>5</v>
      </c>
      <c r="Z53" s="297" t="s">
        <v>370</v>
      </c>
      <c r="AA53" s="297"/>
      <c r="AB53" s="180"/>
      <c r="AC53" s="181"/>
    </row>
    <row r="54" spans="1:29" ht="15.75" customHeight="1" x14ac:dyDescent="0.2">
      <c r="A54" s="42"/>
      <c r="J54" s="3"/>
      <c r="K54" s="311"/>
      <c r="L54" s="299" t="s">
        <v>361</v>
      </c>
      <c r="M54" s="300"/>
      <c r="N54" s="3"/>
      <c r="O54" s="42"/>
      <c r="Y54" s="336"/>
      <c r="Z54" s="306" t="s">
        <v>361</v>
      </c>
      <c r="AA54" s="306"/>
      <c r="AB54" s="227"/>
      <c r="AC54" s="228"/>
    </row>
    <row r="55" spans="1:29" ht="15.75" customHeight="1" x14ac:dyDescent="0.25">
      <c r="A55" s="338" t="s">
        <v>347</v>
      </c>
      <c r="B55" s="339"/>
      <c r="C55" s="340"/>
      <c r="D55" s="341"/>
      <c r="E55" s="341"/>
      <c r="F55" s="341"/>
      <c r="G55" s="341"/>
      <c r="H55" s="341"/>
      <c r="I55" s="342"/>
      <c r="J55" s="14"/>
      <c r="K55" s="320">
        <v>6</v>
      </c>
      <c r="L55" s="343" t="s">
        <v>336</v>
      </c>
      <c r="M55" s="344"/>
      <c r="N55" s="3"/>
      <c r="O55" s="177" t="s">
        <v>21</v>
      </c>
      <c r="P55" s="178"/>
      <c r="Q55" s="179"/>
      <c r="R55" s="180"/>
      <c r="S55" s="180"/>
      <c r="T55" s="180"/>
      <c r="U55" s="180"/>
      <c r="V55" s="180"/>
      <c r="W55" s="181"/>
      <c r="Y55" s="335">
        <v>6</v>
      </c>
      <c r="Z55" s="459" t="s">
        <v>336</v>
      </c>
      <c r="AA55" s="459"/>
      <c r="AB55" s="180"/>
      <c r="AC55" s="181"/>
    </row>
    <row r="56" spans="1:29" ht="15.75" customHeight="1" thickBot="1" x14ac:dyDescent="0.25">
      <c r="A56" s="176" t="s">
        <v>351</v>
      </c>
      <c r="B56" s="49"/>
      <c r="C56" s="6"/>
      <c r="D56" s="6"/>
      <c r="E56" s="6"/>
      <c r="F56" s="6"/>
      <c r="G56" s="6"/>
      <c r="H56" s="49"/>
      <c r="I56" s="345" t="s">
        <v>29</v>
      </c>
      <c r="J56" s="3"/>
      <c r="K56" s="321"/>
      <c r="L56" s="346" t="s">
        <v>310</v>
      </c>
      <c r="M56" s="347"/>
      <c r="N56" s="3"/>
      <c r="O56" s="176" t="s">
        <v>312</v>
      </c>
      <c r="P56" s="49"/>
      <c r="Q56" s="6"/>
      <c r="R56" s="6"/>
      <c r="S56" s="6"/>
      <c r="T56" s="6"/>
      <c r="U56" s="6"/>
      <c r="V56" s="49"/>
      <c r="W56" s="184" t="s">
        <v>29</v>
      </c>
      <c r="Y56" s="336"/>
      <c r="Z56" s="460" t="s">
        <v>310</v>
      </c>
      <c r="AA56" s="460"/>
      <c r="AB56" s="227"/>
      <c r="AC56" s="228"/>
    </row>
    <row r="57" spans="1:29" ht="15.75" customHeight="1" x14ac:dyDescent="0.2">
      <c r="A57" s="176" t="s">
        <v>350</v>
      </c>
      <c r="B57" s="49"/>
      <c r="C57" s="6"/>
      <c r="D57" s="6"/>
      <c r="E57" s="6"/>
      <c r="F57" s="6"/>
      <c r="G57" s="6"/>
      <c r="H57" s="49"/>
      <c r="I57" s="345" t="s">
        <v>16</v>
      </c>
      <c r="J57" s="3"/>
      <c r="K57" s="311">
        <v>7</v>
      </c>
      <c r="L57" s="348" t="s">
        <v>311</v>
      </c>
      <c r="M57" s="349"/>
      <c r="N57" s="14"/>
      <c r="O57" s="176" t="s">
        <v>314</v>
      </c>
      <c r="P57" s="49"/>
      <c r="Q57" s="6"/>
      <c r="R57" s="6"/>
      <c r="S57" s="6"/>
      <c r="T57" s="6"/>
      <c r="U57" s="6"/>
      <c r="V57" s="49"/>
      <c r="W57" s="184" t="s">
        <v>16</v>
      </c>
      <c r="Y57" s="335">
        <v>7</v>
      </c>
      <c r="Z57" s="459" t="s">
        <v>311</v>
      </c>
      <c r="AA57" s="459"/>
      <c r="AB57" s="180"/>
      <c r="AC57" s="181"/>
    </row>
    <row r="58" spans="1:29" ht="15.75" customHeight="1" x14ac:dyDescent="0.25">
      <c r="A58" s="182" t="s">
        <v>363</v>
      </c>
      <c r="B58" s="49"/>
      <c r="C58" s="6"/>
      <c r="D58" s="183"/>
      <c r="E58" s="6"/>
      <c r="F58" s="6"/>
      <c r="G58" s="6"/>
      <c r="H58" s="49"/>
      <c r="I58" s="345" t="s">
        <v>29</v>
      </c>
      <c r="K58" s="311"/>
      <c r="L58" s="348" t="s">
        <v>313</v>
      </c>
      <c r="M58" s="349"/>
      <c r="N58" s="3"/>
      <c r="O58" s="182" t="s">
        <v>316</v>
      </c>
      <c r="P58" s="49"/>
      <c r="Q58" s="6"/>
      <c r="R58" s="183"/>
      <c r="S58" s="6"/>
      <c r="T58" s="6"/>
      <c r="U58" s="6"/>
      <c r="V58" s="49"/>
      <c r="W58" s="184" t="s">
        <v>29</v>
      </c>
      <c r="Y58" s="462"/>
      <c r="Z58" s="454" t="s">
        <v>313</v>
      </c>
      <c r="AA58" s="454"/>
      <c r="AB58" s="452"/>
      <c r="AC58" s="457"/>
    </row>
    <row r="59" spans="1:29" x14ac:dyDescent="0.2">
      <c r="B59" s="105"/>
      <c r="C59" s="3"/>
      <c r="E59" s="18"/>
      <c r="F59" s="18"/>
      <c r="G59" s="18"/>
      <c r="H59" s="18"/>
      <c r="I59" s="18"/>
      <c r="K59" s="314"/>
      <c r="L59" s="350" t="s">
        <v>315</v>
      </c>
      <c r="M59" s="351"/>
      <c r="N59" s="3"/>
      <c r="P59" s="105"/>
      <c r="Q59" s="3"/>
      <c r="S59" s="18"/>
      <c r="T59" s="18"/>
      <c r="U59" s="18"/>
      <c r="V59" s="18"/>
      <c r="W59" s="18"/>
      <c r="Y59" s="336"/>
      <c r="Z59" s="460" t="s">
        <v>315</v>
      </c>
      <c r="AA59" s="460"/>
      <c r="AB59" s="227"/>
      <c r="AC59" s="228"/>
    </row>
    <row r="60" spans="1:29" ht="15.75" x14ac:dyDescent="0.25">
      <c r="A60" s="42" t="s">
        <v>318</v>
      </c>
      <c r="C60" s="3"/>
      <c r="E60" s="18"/>
      <c r="F60" s="18"/>
      <c r="G60" s="18"/>
      <c r="I60" s="89">
        <f>$I$8</f>
        <v>439.77</v>
      </c>
      <c r="K60" s="314">
        <v>8</v>
      </c>
      <c r="L60" s="352" t="s">
        <v>317</v>
      </c>
      <c r="M60" s="353"/>
      <c r="O60" s="42" t="s">
        <v>318</v>
      </c>
      <c r="Q60" s="3"/>
      <c r="S60" s="18"/>
      <c r="T60" s="18"/>
      <c r="U60" s="18"/>
      <c r="W60" s="89">
        <f>$U$8</f>
        <v>407.19735000000003</v>
      </c>
      <c r="Y60" s="463">
        <v>8</v>
      </c>
      <c r="Z60" s="461" t="s">
        <v>317</v>
      </c>
      <c r="AA60" s="461"/>
      <c r="AB60" s="6"/>
      <c r="AC60" s="231"/>
    </row>
    <row r="61" spans="1:29" x14ac:dyDescent="0.2">
      <c r="B61" s="105"/>
      <c r="C61" s="3"/>
      <c r="E61" s="18"/>
      <c r="F61" s="18"/>
      <c r="G61" s="18"/>
      <c r="H61" s="18"/>
      <c r="I61" s="18"/>
      <c r="K61" s="76"/>
      <c r="L61" s="76"/>
      <c r="M61" s="76"/>
      <c r="P61" s="105"/>
      <c r="Q61" s="3"/>
      <c r="S61" s="18"/>
      <c r="T61" s="18"/>
      <c r="U61" s="18"/>
      <c r="V61" s="18"/>
      <c r="W61" s="18"/>
    </row>
    <row r="62" spans="1:29" ht="15.75" x14ac:dyDescent="0.25">
      <c r="A62" s="12" t="s">
        <v>319</v>
      </c>
      <c r="B62" s="12"/>
      <c r="C62" s="14"/>
      <c r="D62" s="11"/>
      <c r="E62" s="11"/>
      <c r="F62" s="11"/>
      <c r="G62" s="11"/>
      <c r="H62" s="11"/>
      <c r="I62" s="11"/>
      <c r="K62" s="76"/>
      <c r="L62" s="76"/>
      <c r="M62" s="76"/>
      <c r="O62" s="64" t="s">
        <v>319</v>
      </c>
      <c r="P62" s="12"/>
      <c r="Q62" s="3"/>
    </row>
    <row r="63" spans="1:29" x14ac:dyDescent="0.2">
      <c r="A63" s="42" t="s">
        <v>320</v>
      </c>
      <c r="B63" s="3"/>
      <c r="C63" s="3"/>
      <c r="K63" s="1"/>
      <c r="L63" s="1"/>
      <c r="M63" s="1"/>
      <c r="O63" s="42" t="s">
        <v>320</v>
      </c>
      <c r="P63" s="3"/>
      <c r="Q63" s="3"/>
    </row>
    <row r="64" spans="1:29" ht="15.75" x14ac:dyDescent="0.25">
      <c r="A64" s="42" t="s">
        <v>232</v>
      </c>
      <c r="K64" s="22"/>
      <c r="L64" s="22"/>
      <c r="M64" s="22"/>
      <c r="O64" s="42" t="s">
        <v>232</v>
      </c>
    </row>
    <row r="65" spans="1:13" x14ac:dyDescent="0.2">
      <c r="K65" s="3"/>
      <c r="L65" s="3"/>
      <c r="M65" s="3"/>
    </row>
    <row r="66" spans="1:13" x14ac:dyDescent="0.2">
      <c r="A66" s="508" t="s">
        <v>408</v>
      </c>
      <c r="K66" s="3"/>
      <c r="L66" s="3"/>
      <c r="M66" s="3"/>
    </row>
    <row r="67" spans="1:13" x14ac:dyDescent="0.2">
      <c r="A67" s="509" t="s">
        <v>409</v>
      </c>
      <c r="K67" s="3"/>
      <c r="L67" s="3"/>
      <c r="M67" s="3"/>
    </row>
    <row r="68" spans="1:13" x14ac:dyDescent="0.2">
      <c r="A68" s="509" t="s">
        <v>410</v>
      </c>
      <c r="K68" s="3"/>
      <c r="L68" s="3"/>
      <c r="M68" s="3"/>
    </row>
    <row r="69" spans="1:13" x14ac:dyDescent="0.2">
      <c r="A69" s="509" t="s">
        <v>411</v>
      </c>
      <c r="K69" s="3"/>
      <c r="L69" s="3"/>
      <c r="M69" s="3"/>
    </row>
    <row r="70" spans="1:13" x14ac:dyDescent="0.2">
      <c r="A70" s="509" t="s">
        <v>412</v>
      </c>
      <c r="K70" s="3"/>
      <c r="L70" s="3"/>
      <c r="M70" s="3"/>
    </row>
    <row r="71" spans="1:13" x14ac:dyDescent="0.2">
      <c r="A71" s="509" t="s">
        <v>413</v>
      </c>
      <c r="K71" s="14"/>
      <c r="L71" s="14"/>
      <c r="M71" s="14"/>
    </row>
    <row r="72" spans="1:13" x14ac:dyDescent="0.2">
      <c r="A72" s="509" t="s">
        <v>414</v>
      </c>
      <c r="K72" s="3"/>
      <c r="L72" s="3"/>
      <c r="M72" s="3"/>
    </row>
    <row r="73" spans="1:13" x14ac:dyDescent="0.2">
      <c r="A73" s="509" t="s">
        <v>415</v>
      </c>
      <c r="K73" s="3"/>
      <c r="L73" s="3"/>
      <c r="M73" s="3"/>
    </row>
    <row r="74" spans="1:13" x14ac:dyDescent="0.2">
      <c r="A74" s="509" t="s">
        <v>416</v>
      </c>
    </row>
  </sheetData>
  <mergeCells count="19">
    <mergeCell ref="W50:W51"/>
    <mergeCell ref="A50:F51"/>
    <mergeCell ref="H50:H51"/>
    <mergeCell ref="I50:I51"/>
    <mergeCell ref="O50:T51"/>
    <mergeCell ref="V50:V51"/>
    <mergeCell ref="A15:M15"/>
    <mergeCell ref="I9:J9"/>
    <mergeCell ref="A1:M1"/>
    <mergeCell ref="O1:W1"/>
    <mergeCell ref="A2:M2"/>
    <mergeCell ref="O2:W2"/>
    <mergeCell ref="A3:M3"/>
    <mergeCell ref="O3:W3"/>
    <mergeCell ref="A4:K4"/>
    <mergeCell ref="O4:W4"/>
    <mergeCell ref="A6:M6"/>
    <mergeCell ref="O6:W6"/>
    <mergeCell ref="I8:J8"/>
  </mergeCells>
  <printOptions horizontalCentered="1"/>
  <pageMargins left="0.25" right="0.25" top="1" bottom="0.5" header="0.5" footer="0.5"/>
  <pageSetup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499984740745262"/>
    <pageSetUpPr fitToPage="1"/>
  </sheetPr>
  <dimension ref="A1:L48"/>
  <sheetViews>
    <sheetView zoomScale="75" zoomScaleNormal="75" zoomScaleSheetLayoutView="80" workbookViewId="0">
      <selection activeCell="A34" sqref="A34"/>
    </sheetView>
  </sheetViews>
  <sheetFormatPr defaultRowHeight="15" x14ac:dyDescent="0.2"/>
  <cols>
    <col min="1" max="1" width="38.44140625" customWidth="1"/>
    <col min="2" max="4" width="14.77734375" customWidth="1"/>
    <col min="5" max="5" width="11.5546875" customWidth="1"/>
    <col min="6" max="6" width="41.33203125" hidden="1" customWidth="1"/>
    <col min="7" max="7" width="45.44140625" hidden="1" customWidth="1"/>
    <col min="8" max="8" width="9.21875" customWidth="1"/>
  </cols>
  <sheetData>
    <row r="1" spans="1:11" ht="15.75" x14ac:dyDescent="0.25">
      <c r="A1" s="592" t="s">
        <v>365</v>
      </c>
      <c r="B1" s="613"/>
      <c r="C1" s="613"/>
      <c r="D1" s="613"/>
      <c r="E1" s="17"/>
      <c r="F1" s="12" t="s">
        <v>279</v>
      </c>
      <c r="G1" s="13"/>
      <c r="H1" s="500"/>
      <c r="I1" s="18"/>
      <c r="J1" s="18"/>
    </row>
    <row r="2" spans="1:11" ht="15.75" x14ac:dyDescent="0.25">
      <c r="A2" s="592" t="s">
        <v>194</v>
      </c>
      <c r="B2" s="613"/>
      <c r="C2" s="613"/>
      <c r="D2" s="613"/>
      <c r="E2" s="17"/>
      <c r="F2" s="12" t="s">
        <v>249</v>
      </c>
      <c r="G2" s="13"/>
      <c r="H2" s="18"/>
      <c r="I2" s="18"/>
      <c r="J2" s="18"/>
    </row>
    <row r="3" spans="1:11" ht="15.75" x14ac:dyDescent="0.25">
      <c r="A3" s="619">
        <f>ESC!$B$4</f>
        <v>45992</v>
      </c>
      <c r="B3" s="620"/>
      <c r="C3" s="620"/>
      <c r="D3" s="620"/>
      <c r="E3" s="17"/>
      <c r="F3" s="594" t="s">
        <v>402</v>
      </c>
      <c r="G3" s="612"/>
      <c r="H3" s="18"/>
      <c r="I3" s="18"/>
      <c r="J3" s="18"/>
    </row>
    <row r="4" spans="1:11" ht="15.75" x14ac:dyDescent="0.25">
      <c r="A4" s="614" t="s">
        <v>346</v>
      </c>
      <c r="B4" s="614"/>
      <c r="C4" s="614"/>
      <c r="D4" s="561">
        <f>ESC!$C$7</f>
        <v>2.3877000000000002</v>
      </c>
      <c r="E4" s="17"/>
      <c r="F4" s="12" t="s">
        <v>112</v>
      </c>
      <c r="G4" s="27"/>
      <c r="H4" s="134"/>
      <c r="I4" s="18"/>
      <c r="J4" s="18"/>
    </row>
    <row r="5" spans="1:11" x14ac:dyDescent="0.2">
      <c r="A5" s="614"/>
      <c r="B5" s="614"/>
      <c r="C5" s="614"/>
      <c r="D5" s="561"/>
      <c r="E5" s="20"/>
      <c r="F5" s="154" t="s">
        <v>346</v>
      </c>
      <c r="G5" s="15"/>
      <c r="H5" s="18"/>
      <c r="I5" s="18"/>
      <c r="J5" s="18"/>
    </row>
    <row r="6" spans="1:11" ht="15.75" x14ac:dyDescent="0.2">
      <c r="A6" s="354"/>
      <c r="B6" s="354"/>
      <c r="C6" s="354"/>
      <c r="D6" s="270"/>
      <c r="E6" s="20"/>
      <c r="F6" s="154"/>
      <c r="G6" s="15"/>
      <c r="H6" s="18"/>
      <c r="I6" s="18"/>
      <c r="J6" s="18"/>
    </row>
    <row r="7" spans="1:11" ht="15.75" x14ac:dyDescent="0.25">
      <c r="A7" s="592" t="s">
        <v>0</v>
      </c>
      <c r="B7" s="613"/>
      <c r="C7" s="613"/>
      <c r="D7" s="613"/>
      <c r="E7" s="17"/>
      <c r="F7" s="12" t="s">
        <v>0</v>
      </c>
      <c r="G7" s="13"/>
      <c r="H7" s="18"/>
      <c r="I7" s="18"/>
      <c r="J7" s="18"/>
    </row>
    <row r="8" spans="1:11" x14ac:dyDescent="0.2">
      <c r="A8" s="18"/>
      <c r="B8" s="20"/>
      <c r="C8" s="20"/>
      <c r="D8" s="20"/>
      <c r="E8" s="20"/>
      <c r="F8" s="18"/>
      <c r="G8" s="20"/>
      <c r="H8" s="18"/>
      <c r="I8" s="18"/>
      <c r="J8" s="18"/>
    </row>
    <row r="9" spans="1:11" ht="15.75" x14ac:dyDescent="0.25">
      <c r="A9" s="42" t="s">
        <v>366</v>
      </c>
      <c r="C9" s="28"/>
      <c r="D9" s="28">
        <f>(ROUND(G9*ESC!$C$10,2))</f>
        <v>384.47</v>
      </c>
      <c r="E9" s="1"/>
      <c r="F9" s="42" t="s">
        <v>366</v>
      </c>
      <c r="G9" s="28">
        <v>355.98622499999999</v>
      </c>
    </row>
    <row r="10" spans="1:11" ht="15.75" x14ac:dyDescent="0.25">
      <c r="A10" s="42" t="s">
        <v>367</v>
      </c>
      <c r="C10" s="28"/>
      <c r="D10" s="28">
        <f>(ROUND(G10*ESC!$C$10,2))</f>
        <v>487.45</v>
      </c>
      <c r="E10" s="1"/>
      <c r="F10" s="42" t="s">
        <v>367</v>
      </c>
      <c r="G10" s="28">
        <v>451.34145000000001</v>
      </c>
    </row>
    <row r="11" spans="1:11" ht="15.75" x14ac:dyDescent="0.25">
      <c r="A11" s="42" t="s">
        <v>368</v>
      </c>
      <c r="B11" s="12" t="s">
        <v>227</v>
      </c>
      <c r="C11" s="12"/>
      <c r="D11" s="12"/>
      <c r="F11" s="42" t="s">
        <v>368</v>
      </c>
      <c r="G11" s="149" t="s">
        <v>227</v>
      </c>
    </row>
    <row r="13" spans="1:11" ht="15.75" x14ac:dyDescent="0.25">
      <c r="A13" s="12" t="s">
        <v>220</v>
      </c>
      <c r="B13" s="12"/>
      <c r="C13" s="12"/>
      <c r="D13" s="12"/>
      <c r="F13" s="12" t="s">
        <v>220</v>
      </c>
      <c r="G13" s="11"/>
    </row>
    <row r="14" spans="1:11" ht="15.75" x14ac:dyDescent="0.25">
      <c r="A14" s="12" t="s">
        <v>221</v>
      </c>
      <c r="B14" s="12"/>
      <c r="C14" s="12"/>
      <c r="D14" s="12"/>
      <c r="E14" s="1"/>
      <c r="F14" s="12" t="s">
        <v>221</v>
      </c>
      <c r="G14" s="12"/>
    </row>
    <row r="15" spans="1:11" ht="16.5" thickBot="1" x14ac:dyDescent="0.3">
      <c r="G15" s="12"/>
    </row>
    <row r="16" spans="1:11" ht="15" customHeight="1" x14ac:dyDescent="0.2">
      <c r="A16" s="621" t="s">
        <v>19</v>
      </c>
      <c r="B16" s="622"/>
      <c r="C16" s="622"/>
      <c r="D16" s="623"/>
      <c r="F16" s="615" t="s">
        <v>19</v>
      </c>
      <c r="G16" s="616"/>
      <c r="H16" s="18"/>
      <c r="I16" s="18"/>
      <c r="J16" s="18"/>
      <c r="K16" s="18"/>
    </row>
    <row r="17" spans="1:12" ht="15.75" customHeight="1" thickBot="1" x14ac:dyDescent="0.25">
      <c r="A17" s="610"/>
      <c r="B17" s="624"/>
      <c r="C17" s="624"/>
      <c r="D17" s="611"/>
      <c r="F17" s="617"/>
      <c r="G17" s="618"/>
    </row>
    <row r="18" spans="1:12" ht="16.5" customHeight="1" x14ac:dyDescent="0.2">
      <c r="A18" s="355"/>
      <c r="B18" s="356" t="s">
        <v>86</v>
      </c>
      <c r="C18" s="357" t="s">
        <v>83</v>
      </c>
      <c r="D18" s="358" t="s">
        <v>84</v>
      </c>
      <c r="E18" s="46"/>
      <c r="F18" s="608" t="s">
        <v>237</v>
      </c>
      <c r="G18" s="609"/>
    </row>
    <row r="19" spans="1:12" ht="16.5" thickBot="1" x14ac:dyDescent="0.3">
      <c r="A19" s="359" t="s">
        <v>23</v>
      </c>
      <c r="B19" s="360" t="s">
        <v>20</v>
      </c>
      <c r="C19" s="361" t="s">
        <v>85</v>
      </c>
      <c r="D19" s="362" t="s">
        <v>85</v>
      </c>
      <c r="E19" s="2"/>
      <c r="F19" s="610"/>
      <c r="G19" s="611"/>
    </row>
    <row r="20" spans="1:12" ht="15.75" x14ac:dyDescent="0.25">
      <c r="A20" s="437" t="s">
        <v>235</v>
      </c>
      <c r="B20" s="625" t="s">
        <v>236</v>
      </c>
      <c r="C20" s="626"/>
      <c r="D20" s="627"/>
      <c r="E20" s="76"/>
      <c r="F20" s="437" t="s">
        <v>235</v>
      </c>
      <c r="G20" s="135" t="s">
        <v>236</v>
      </c>
    </row>
    <row r="21" spans="1:12" ht="15.75" x14ac:dyDescent="0.25">
      <c r="A21" s="438" t="s">
        <v>395</v>
      </c>
      <c r="B21" s="229">
        <f>(ROUND(G21*ESC!$C$10,2))</f>
        <v>521.42999999999995</v>
      </c>
      <c r="C21" s="363">
        <f>(ROUND(G21*ESC!$C$10,2))*1.5</f>
        <v>782.14499999999998</v>
      </c>
      <c r="D21" s="364">
        <f>(ROUND(G21*ESC!$C$10,2))*2</f>
        <v>1042.8599999999999</v>
      </c>
      <c r="E21" s="28"/>
      <c r="F21" s="438" t="s">
        <v>395</v>
      </c>
      <c r="G21" s="440">
        <v>482.80680000000007</v>
      </c>
      <c r="H21" s="28"/>
      <c r="I21" s="28"/>
    </row>
    <row r="22" spans="1:12" ht="15.75" x14ac:dyDescent="0.25">
      <c r="A22" s="438" t="s">
        <v>396</v>
      </c>
      <c r="B22" s="229">
        <f>(ROUND(G22*ESC!$C$10,2))</f>
        <v>645.74</v>
      </c>
      <c r="C22" s="363">
        <f>(ROUND(G22*ESC!$C$10,2))*1.5</f>
        <v>968.61</v>
      </c>
      <c r="D22" s="364">
        <f>(ROUND(G22*ESC!$C$10,2))*2</f>
        <v>1291.48</v>
      </c>
      <c r="E22" s="28"/>
      <c r="F22" s="438" t="s">
        <v>396</v>
      </c>
      <c r="G22" s="440">
        <v>597.90780000000007</v>
      </c>
      <c r="H22" s="28"/>
      <c r="I22" s="28"/>
    </row>
    <row r="23" spans="1:12" ht="15.75" x14ac:dyDescent="0.25">
      <c r="A23" s="438" t="s">
        <v>24</v>
      </c>
      <c r="B23" s="229">
        <f>(ROUND(G23*ESC!$C$10,2))</f>
        <v>195.33</v>
      </c>
      <c r="C23" s="363">
        <f>(ROUND(G23*ESC!$C$10,2))*1.5</f>
        <v>292.995</v>
      </c>
      <c r="D23" s="364">
        <f>(ROUND(G23*ESC!$C$10,2))*2</f>
        <v>390.66</v>
      </c>
      <c r="E23" s="28"/>
      <c r="F23" s="438" t="s">
        <v>24</v>
      </c>
      <c r="G23" s="440">
        <v>180.86512500000003</v>
      </c>
      <c r="H23" s="28"/>
      <c r="I23" s="28"/>
    </row>
    <row r="24" spans="1:12" ht="16.5" thickBot="1" x14ac:dyDescent="0.3">
      <c r="A24" s="439" t="s">
        <v>387</v>
      </c>
      <c r="B24" s="365">
        <f>(ROUND(G24*ESC!$C$10,2))</f>
        <v>364.84</v>
      </c>
      <c r="C24" s="366">
        <f>(ROUND(G24*ESC!$C$10,2))*1.5</f>
        <v>547.26</v>
      </c>
      <c r="D24" s="367">
        <f>(ROUND(G24*ESC!$C$10,2))*2</f>
        <v>729.68</v>
      </c>
      <c r="E24" s="28"/>
      <c r="F24" s="439" t="s">
        <v>387</v>
      </c>
      <c r="G24" s="441">
        <v>337.81702500000006</v>
      </c>
      <c r="H24" s="28"/>
      <c r="I24" s="28"/>
      <c r="J24" s="18"/>
      <c r="K24" s="18"/>
      <c r="L24" s="18"/>
    </row>
    <row r="26" spans="1:12" ht="15.75" customHeight="1" thickBot="1" x14ac:dyDescent="0.3">
      <c r="A26" s="12"/>
      <c r="B26" s="14"/>
      <c r="C26" s="368"/>
      <c r="D26" s="368"/>
      <c r="E26" s="1"/>
    </row>
    <row r="27" spans="1:12" ht="16.5" thickBot="1" x14ac:dyDescent="0.3">
      <c r="A27" s="107" t="s">
        <v>347</v>
      </c>
      <c r="B27" s="236"/>
      <c r="C27" s="107"/>
      <c r="D27" s="236"/>
      <c r="E27" s="19"/>
      <c r="F27" s="107" t="s">
        <v>347</v>
      </c>
      <c r="G27" s="236"/>
    </row>
    <row r="28" spans="1:12" x14ac:dyDescent="0.2">
      <c r="A28" s="147" t="s">
        <v>349</v>
      </c>
      <c r="B28" s="369"/>
      <c r="C28" s="370"/>
      <c r="D28" s="151" t="s">
        <v>29</v>
      </c>
      <c r="F28" s="147" t="s">
        <v>349</v>
      </c>
      <c r="G28" s="151" t="s">
        <v>29</v>
      </c>
    </row>
    <row r="29" spans="1:12" x14ac:dyDescent="0.2">
      <c r="A29" s="133" t="s">
        <v>350</v>
      </c>
      <c r="B29" s="49"/>
      <c r="C29" s="371"/>
      <c r="D29" s="152" t="s">
        <v>16</v>
      </c>
      <c r="E29" s="3"/>
      <c r="F29" s="133" t="s">
        <v>350</v>
      </c>
      <c r="G29" s="152" t="s">
        <v>16</v>
      </c>
    </row>
    <row r="30" spans="1:12" ht="16.5" thickBot="1" x14ac:dyDescent="0.3">
      <c r="A30" s="142" t="s">
        <v>252</v>
      </c>
      <c r="B30" s="372"/>
      <c r="C30" s="373"/>
      <c r="D30" s="150" t="s">
        <v>29</v>
      </c>
      <c r="E30" s="3"/>
      <c r="F30" s="142" t="s">
        <v>252</v>
      </c>
      <c r="G30" s="150" t="s">
        <v>29</v>
      </c>
    </row>
    <row r="31" spans="1:12" x14ac:dyDescent="0.2">
      <c r="C31" s="105"/>
      <c r="D31" s="3"/>
      <c r="E31" s="3"/>
      <c r="G31" s="105"/>
    </row>
    <row r="32" spans="1:12" ht="15.75" x14ac:dyDescent="0.25">
      <c r="A32" s="42" t="s">
        <v>225</v>
      </c>
      <c r="B32" s="3"/>
      <c r="D32" s="89">
        <f>$D$9</f>
        <v>384.47</v>
      </c>
      <c r="E32" s="3"/>
      <c r="F32" s="42" t="s">
        <v>225</v>
      </c>
      <c r="G32" s="89">
        <f>G9</f>
        <v>355.98622499999999</v>
      </c>
      <c r="H32" s="89"/>
      <c r="I32" s="89"/>
    </row>
    <row r="35" spans="1:7" ht="15.75" x14ac:dyDescent="0.25">
      <c r="A35" s="12" t="s">
        <v>22</v>
      </c>
      <c r="B35" s="12"/>
      <c r="C35" s="11"/>
      <c r="D35" s="11"/>
      <c r="F35" s="12" t="s">
        <v>22</v>
      </c>
      <c r="G35" s="12"/>
    </row>
    <row r="36" spans="1:7" ht="15.75" x14ac:dyDescent="0.25">
      <c r="B36" s="3"/>
      <c r="F36" s="22"/>
      <c r="G36" s="22"/>
    </row>
    <row r="37" spans="1:7" x14ac:dyDescent="0.2">
      <c r="A37" s="42" t="s">
        <v>231</v>
      </c>
      <c r="B37" s="3"/>
      <c r="F37" s="42" t="s">
        <v>231</v>
      </c>
      <c r="G37" s="3"/>
    </row>
    <row r="38" spans="1:7" x14ac:dyDescent="0.2">
      <c r="A38" s="42" t="s">
        <v>232</v>
      </c>
      <c r="F38" s="42" t="s">
        <v>232</v>
      </c>
    </row>
    <row r="40" spans="1:7" x14ac:dyDescent="0.2">
      <c r="A40" s="508" t="s">
        <v>408</v>
      </c>
      <c r="B40" s="506"/>
    </row>
    <row r="41" spans="1:7" x14ac:dyDescent="0.2">
      <c r="A41" s="509" t="s">
        <v>409</v>
      </c>
      <c r="B41" s="506"/>
    </row>
    <row r="42" spans="1:7" x14ac:dyDescent="0.2">
      <c r="A42" s="509" t="s">
        <v>410</v>
      </c>
      <c r="B42" s="506"/>
    </row>
    <row r="43" spans="1:7" x14ac:dyDescent="0.2">
      <c r="A43" s="509" t="s">
        <v>411</v>
      </c>
      <c r="B43" s="506"/>
    </row>
    <row r="44" spans="1:7" x14ac:dyDescent="0.2">
      <c r="A44" s="509" t="s">
        <v>412</v>
      </c>
      <c r="B44" s="506"/>
    </row>
    <row r="45" spans="1:7" x14ac:dyDescent="0.2">
      <c r="A45" s="509" t="s">
        <v>413</v>
      </c>
      <c r="B45" s="506"/>
    </row>
    <row r="46" spans="1:7" x14ac:dyDescent="0.2">
      <c r="A46" s="509" t="s">
        <v>414</v>
      </c>
      <c r="B46" s="506"/>
    </row>
    <row r="47" spans="1:7" x14ac:dyDescent="0.2">
      <c r="A47" s="509" t="s">
        <v>415</v>
      </c>
      <c r="B47" s="506"/>
    </row>
    <row r="48" spans="1:7" x14ac:dyDescent="0.2">
      <c r="A48" s="509" t="s">
        <v>416</v>
      </c>
      <c r="B48" s="506"/>
    </row>
  </sheetData>
  <mergeCells count="11">
    <mergeCell ref="A1:D1"/>
    <mergeCell ref="A2:D2"/>
    <mergeCell ref="A3:D3"/>
    <mergeCell ref="A16:D17"/>
    <mergeCell ref="B20:D20"/>
    <mergeCell ref="F18:G19"/>
    <mergeCell ref="F3:G3"/>
    <mergeCell ref="A7:D7"/>
    <mergeCell ref="A4:C5"/>
    <mergeCell ref="D4:D5"/>
    <mergeCell ref="F16:G17"/>
  </mergeCells>
  <phoneticPr fontId="21" type="noConversion"/>
  <printOptions horizontalCentered="1"/>
  <pageMargins left="0.75" right="0.75" top="1" bottom="1" header="0.5" footer="0.5"/>
  <pageSetup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vt:lpstr>
      <vt:lpstr>ESC</vt:lpstr>
      <vt:lpstr>Fuel Escalator</vt:lpstr>
      <vt:lpstr>FLEETING</vt:lpstr>
      <vt:lpstr>HOUSTON STANDARD</vt:lpstr>
      <vt:lpstr>HOUSTON STANDARD 1.5X</vt:lpstr>
      <vt:lpstr>HOUSTON STANDARD 2X</vt:lpstr>
      <vt:lpstr>PT ARTHUR-BMT STANDARD</vt:lpstr>
      <vt:lpstr>TEX CITY STANDARD</vt:lpstr>
      <vt:lpstr>FREEPORT STANDARD</vt:lpstr>
      <vt:lpstr>SEADRIFT STANDARD</vt:lpstr>
      <vt:lpstr>CORPUS CHRISTI</vt:lpstr>
      <vt:lpstr>'CORPUS CHRISTI'!Print_Area</vt:lpstr>
      <vt:lpstr>Cover!Print_Area</vt:lpstr>
      <vt:lpstr>ESC!Print_Area</vt:lpstr>
      <vt:lpstr>FLEETING!Print_Area</vt:lpstr>
      <vt:lpstr>'FREEPORT STANDARD'!Print_Area</vt:lpstr>
      <vt:lpstr>'HOUSTON STANDARD'!Print_Area</vt:lpstr>
      <vt:lpstr>'HOUSTON STANDARD 1.5X'!Print_Area</vt:lpstr>
      <vt:lpstr>'HOUSTON STANDARD 2X'!Print_Area</vt:lpstr>
      <vt:lpstr>'PT ARTHUR-BMT STANDARD'!Print_Area</vt:lpstr>
      <vt:lpstr>'SEADRIFT STANDARD'!Print_Area</vt:lpstr>
      <vt:lpstr>'TEX CITY STANDARD'!Print_Area</vt:lpstr>
    </vt:vector>
  </TitlesOfParts>
  <Company>Kirby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Network User</dc:creator>
  <cp:lastModifiedBy>Claudio Rodriguez</cp:lastModifiedBy>
  <cp:lastPrinted>2023-12-20T16:59:24Z</cp:lastPrinted>
  <dcterms:created xsi:type="dcterms:W3CDTF">2001-04-03T21:12:57Z</dcterms:created>
  <dcterms:modified xsi:type="dcterms:W3CDTF">2025-12-02T11:36:25Z</dcterms:modified>
</cp:coreProperties>
</file>