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Z:\ContractAnalyst\new contract maintenance\Third Party\REVISED_WORKBOOKS\"/>
    </mc:Choice>
  </mc:AlternateContent>
  <xr:revisionPtr revIDLastSave="0" documentId="13_ncr:1_{D1944FBF-C171-4F35-9AB8-35AA4EC84641}" xr6:coauthVersionLast="47" xr6:coauthVersionMax="47" xr10:uidLastSave="{00000000-0000-0000-0000-000000000000}"/>
  <bookViews>
    <workbookView xWindow="29190" yWindow="390" windowWidth="21600" windowHeight="11295" tabRatio="913" activeTab="3" xr2:uid="{00000000-000D-0000-FFFF-FFFF00000000}"/>
  </bookViews>
  <sheets>
    <sheet name="Cover" sheetId="110" r:id="rId1"/>
    <sheet name="ESC" sheetId="30" state="hidden" r:id="rId2"/>
    <sheet name="Kirby Fuel Escalator" sheetId="106" r:id="rId3"/>
    <sheet name="KIRBY FLEETING" sheetId="109" r:id="rId4"/>
    <sheet name="INSTITUTE WV" sheetId="102" r:id="rId5"/>
    <sheet name="BLACK LAKE FLEET" sheetId="107" r:id="rId6"/>
    <sheet name="BATON ROUGE" sheetId="6" r:id="rId7"/>
    <sheet name="186" sheetId="7" r:id="rId8"/>
    <sheet name="127" sheetId="68" r:id="rId9"/>
    <sheet name="108" sheetId="8" r:id="rId10"/>
    <sheet name="LMR NB LDS" sheetId="45" r:id="rId11"/>
    <sheet name="LMR SB LDS" sheetId="33" r:id="rId12"/>
    <sheet name="LMR NB EMPTIES" sheetId="47" r:id="rId13"/>
    <sheet name="LMR SB EMPTIES" sheetId="46" r:id="rId14"/>
    <sheet name="LMR NB LDS WITH SCHG" sheetId="72" r:id="rId15"/>
    <sheet name="LMR SB LDS WITH SCHG" sheetId="73" r:id="rId16"/>
    <sheet name="LMR NB EMPTIES WITH SCHG" sheetId="74" r:id="rId17"/>
    <sheet name="LMR SB EMPTIES WITH SCHG" sheetId="75" r:id="rId18"/>
    <sheet name="T and T Barge" sheetId="90" r:id="rId19"/>
  </sheets>
  <definedNames>
    <definedName name="_xlnm.Print_Area" localSheetId="9">'108'!$A$1:$E$73</definedName>
    <definedName name="_xlnm.Print_Area" localSheetId="8">'127'!$A$1:$E$77</definedName>
    <definedName name="_xlnm.Print_Area" localSheetId="7">'186'!$A$1:$E$87</definedName>
    <definedName name="_xlnm.Print_Area" localSheetId="6">'BATON ROUGE'!$A$1:$E$85</definedName>
    <definedName name="_xlnm.Print_Area" localSheetId="5">'BLACK LAKE FLEET'!$B$1:$E$76</definedName>
    <definedName name="_xlnm.Print_Area" localSheetId="0">Cover!$A$1:$J$54</definedName>
    <definedName name="_xlnm.Print_Area" localSheetId="1">ESC!$A$1:$C$47</definedName>
    <definedName name="_xlnm.Print_Area" localSheetId="4">'INSTITUTE WV'!$A$1:$E$33</definedName>
    <definedName name="_xlnm.Print_Area" localSheetId="3">'KIRBY FLEETING'!$A$1:$F$72</definedName>
    <definedName name="_xlnm.Print_Area" localSheetId="12">'LMR NB EMPTIES'!$A$1:$L$47</definedName>
    <definedName name="_xlnm.Print_Area" localSheetId="16">'LMR NB EMPTIES WITH SCHG'!$A$1:$L$43</definedName>
    <definedName name="_xlnm.Print_Area" localSheetId="10">'LMR NB LDS'!$A$1:$L$48</definedName>
    <definedName name="_xlnm.Print_Area" localSheetId="14">'LMR NB LDS WITH SCHG'!$A$1:$M$43</definedName>
    <definedName name="_xlnm.Print_Area" localSheetId="13">'LMR SB EMPTIES'!$A$1:$L$47</definedName>
    <definedName name="_xlnm.Print_Area" localSheetId="17">'LMR SB EMPTIES WITH SCHG'!$A$1:$L$43</definedName>
    <definedName name="_xlnm.Print_Area" localSheetId="11">'LMR SB LDS'!$A$1:$L$48</definedName>
    <definedName name="_xlnm.Print_Area" localSheetId="15">'LMR SB LDS WITH SCHG'!$A$1:$M$43</definedName>
    <definedName name="_xlnm.Print_Area" localSheetId="18">'T and T Barge'!$A$1:$D$32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2" i="109" l="1"/>
  <c r="D31" i="109"/>
  <c r="D28" i="109"/>
  <c r="D46" i="109" l="1"/>
  <c r="D45" i="109"/>
  <c r="C46" i="109"/>
  <c r="C45" i="109"/>
  <c r="D42" i="109" l="1"/>
  <c r="D43" i="109"/>
  <c r="D41" i="109"/>
  <c r="D35" i="109"/>
  <c r="D34" i="109"/>
  <c r="E48" i="109"/>
  <c r="E49" i="109"/>
  <c r="E51" i="109"/>
  <c r="E52" i="109"/>
  <c r="E54" i="109"/>
  <c r="E55" i="109"/>
  <c r="E57" i="109"/>
  <c r="E58" i="109"/>
  <c r="E60" i="109"/>
  <c r="E61" i="109"/>
  <c r="D61" i="109"/>
  <c r="D60" i="109"/>
  <c r="F61" i="109"/>
  <c r="F60" i="109"/>
  <c r="B10" i="102"/>
  <c r="B11" i="102"/>
  <c r="B9" i="102"/>
  <c r="I18" i="75" l="1"/>
  <c r="I18" i="74"/>
  <c r="I18" i="46"/>
  <c r="I18" i="47"/>
  <c r="I18" i="33"/>
  <c r="I18" i="45"/>
  <c r="I18" i="72"/>
  <c r="I18" i="73"/>
  <c r="E40" i="107"/>
  <c r="E41" i="107"/>
  <c r="E42" i="107"/>
  <c r="E35" i="107"/>
  <c r="I18" i="102"/>
  <c r="F68" i="109" l="1"/>
  <c r="H38" i="8"/>
  <c r="H43" i="68"/>
  <c r="H53" i="7"/>
  <c r="H53" i="6"/>
  <c r="E65" i="107"/>
  <c r="E64" i="107"/>
  <c r="D57" i="107"/>
  <c r="D56" i="107"/>
  <c r="D55" i="107"/>
  <c r="E57" i="107"/>
  <c r="E56" i="107"/>
  <c r="E55" i="107"/>
  <c r="A21" i="30" l="1"/>
  <c r="A11" i="110" l="1"/>
  <c r="C18" i="102" l="1"/>
  <c r="D4" i="7" l="1"/>
  <c r="C41" i="109" l="1"/>
  <c r="E46" i="107" l="1"/>
  <c r="E44" i="107"/>
  <c r="E4" i="107"/>
  <c r="C13" i="109" l="1"/>
  <c r="C14" i="109"/>
  <c r="C16" i="109"/>
  <c r="C17" i="109"/>
  <c r="C19" i="109"/>
  <c r="C20" i="109"/>
  <c r="C22" i="109"/>
  <c r="C23" i="109"/>
  <c r="C25" i="109"/>
  <c r="C26" i="109"/>
  <c r="C28" i="109"/>
  <c r="C29" i="109"/>
  <c r="C31" i="109"/>
  <c r="C32" i="109"/>
  <c r="C34" i="109"/>
  <c r="C35" i="109"/>
  <c r="C37" i="109"/>
  <c r="C38" i="109"/>
  <c r="C42" i="109"/>
  <c r="C43" i="109"/>
  <c r="C48" i="109"/>
  <c r="C49" i="109"/>
  <c r="C51" i="109"/>
  <c r="C52" i="109"/>
  <c r="C54" i="109"/>
  <c r="C55" i="109"/>
  <c r="C57" i="109"/>
  <c r="C58" i="109"/>
  <c r="C60" i="109"/>
  <c r="C61" i="109"/>
  <c r="D20" i="109"/>
  <c r="D19" i="109"/>
  <c r="A4" i="90" l="1"/>
  <c r="E1" i="109" l="1"/>
  <c r="E45" i="107" l="1"/>
  <c r="E5" i="107" l="1"/>
  <c r="E39" i="107" l="1"/>
  <c r="D13" i="109" l="1"/>
  <c r="D14" i="109"/>
  <c r="D16" i="109"/>
  <c r="D17" i="109"/>
  <c r="D22" i="109"/>
  <c r="D23" i="109"/>
  <c r="D25" i="109"/>
  <c r="D26" i="109"/>
  <c r="D29" i="109"/>
  <c r="D37" i="109"/>
  <c r="D38" i="109"/>
  <c r="F58" i="109" l="1"/>
  <c r="F57" i="109"/>
  <c r="F55" i="109"/>
  <c r="F54" i="109"/>
  <c r="F52" i="109"/>
  <c r="F51" i="109"/>
  <c r="F49" i="109"/>
  <c r="F48" i="109"/>
  <c r="D58" i="109"/>
  <c r="D57" i="109"/>
  <c r="D55" i="109"/>
  <c r="D54" i="109"/>
  <c r="D52" i="109"/>
  <c r="D51" i="109"/>
  <c r="D49" i="109"/>
  <c r="D48" i="109"/>
  <c r="B3" i="107" l="1"/>
  <c r="I21" i="46" l="1"/>
  <c r="E18" i="33" l="1"/>
  <c r="F18" i="33"/>
  <c r="G18" i="33"/>
  <c r="H18" i="33"/>
  <c r="J18" i="33"/>
  <c r="K18" i="33"/>
  <c r="E19" i="33"/>
  <c r="F19" i="33"/>
  <c r="G19" i="33"/>
  <c r="H19" i="33"/>
  <c r="I19" i="33"/>
  <c r="J19" i="33"/>
  <c r="K19" i="33"/>
  <c r="E20" i="33"/>
  <c r="F20" i="33"/>
  <c r="G20" i="33"/>
  <c r="H20" i="33"/>
  <c r="I20" i="33"/>
  <c r="J20" i="33"/>
  <c r="K20" i="33"/>
  <c r="E21" i="33"/>
  <c r="F21" i="33"/>
  <c r="G21" i="33"/>
  <c r="H21" i="33"/>
  <c r="I21" i="33"/>
  <c r="J21" i="33"/>
  <c r="K21" i="33"/>
  <c r="E22" i="33"/>
  <c r="F22" i="33"/>
  <c r="G22" i="33"/>
  <c r="H22" i="33"/>
  <c r="I22" i="33"/>
  <c r="J22" i="33"/>
  <c r="K22" i="33"/>
  <c r="E23" i="33"/>
  <c r="F23" i="33"/>
  <c r="G23" i="33"/>
  <c r="H23" i="33"/>
  <c r="I23" i="33"/>
  <c r="J23" i="33"/>
  <c r="K23" i="33"/>
  <c r="E24" i="33"/>
  <c r="F24" i="33"/>
  <c r="G24" i="33"/>
  <c r="H24" i="33"/>
  <c r="I24" i="33"/>
  <c r="J24" i="33"/>
  <c r="K24" i="33"/>
  <c r="E25" i="33"/>
  <c r="F25" i="33"/>
  <c r="G25" i="33"/>
  <c r="H25" i="33"/>
  <c r="I25" i="33"/>
  <c r="J25" i="33"/>
  <c r="K25" i="33"/>
  <c r="E17" i="33"/>
  <c r="F17" i="33"/>
  <c r="G17" i="33"/>
  <c r="H17" i="33"/>
  <c r="I17" i="33"/>
  <c r="J17" i="33"/>
  <c r="K17" i="33"/>
  <c r="D18" i="33"/>
  <c r="D19" i="33"/>
  <c r="D20" i="33"/>
  <c r="D21" i="33"/>
  <c r="D22" i="33"/>
  <c r="D23" i="33"/>
  <c r="D24" i="33"/>
  <c r="D25" i="33"/>
  <c r="D17" i="33"/>
  <c r="C18" i="33"/>
  <c r="C19" i="33"/>
  <c r="C20" i="33"/>
  <c r="C21" i="33"/>
  <c r="C22" i="33"/>
  <c r="C23" i="33"/>
  <c r="C24" i="33"/>
  <c r="C25" i="33"/>
  <c r="C17" i="33"/>
  <c r="A3" i="102" l="1"/>
  <c r="C16" i="75" l="1"/>
  <c r="D16" i="75"/>
  <c r="E16" i="75"/>
  <c r="F16" i="75"/>
  <c r="G16" i="75"/>
  <c r="H16" i="75"/>
  <c r="I16" i="75"/>
  <c r="J16" i="75"/>
  <c r="K16" i="75"/>
  <c r="C17" i="75"/>
  <c r="D17" i="75"/>
  <c r="E17" i="75"/>
  <c r="F17" i="75"/>
  <c r="G17" i="75"/>
  <c r="H17" i="75"/>
  <c r="I17" i="75"/>
  <c r="J17" i="75"/>
  <c r="K17" i="75"/>
  <c r="C18" i="75"/>
  <c r="D18" i="75"/>
  <c r="E18" i="75"/>
  <c r="F18" i="75"/>
  <c r="G18" i="75"/>
  <c r="H18" i="75"/>
  <c r="J18" i="75"/>
  <c r="K18" i="75"/>
  <c r="C19" i="75"/>
  <c r="D19" i="75"/>
  <c r="E19" i="75"/>
  <c r="F19" i="75"/>
  <c r="G19" i="75"/>
  <c r="H19" i="75"/>
  <c r="I19" i="75"/>
  <c r="J19" i="75"/>
  <c r="K19" i="75"/>
  <c r="C20" i="75"/>
  <c r="D20" i="75"/>
  <c r="E20" i="75"/>
  <c r="F20" i="75"/>
  <c r="G20" i="75"/>
  <c r="H20" i="75"/>
  <c r="I20" i="75"/>
  <c r="J20" i="75"/>
  <c r="K20" i="75"/>
  <c r="C21" i="75"/>
  <c r="D21" i="75"/>
  <c r="E21" i="75"/>
  <c r="F21" i="75"/>
  <c r="G21" i="75"/>
  <c r="H21" i="75"/>
  <c r="I21" i="75"/>
  <c r="J21" i="75"/>
  <c r="K21" i="75"/>
  <c r="C22" i="75"/>
  <c r="D22" i="75"/>
  <c r="E22" i="75"/>
  <c r="F22" i="75"/>
  <c r="G22" i="75"/>
  <c r="H22" i="75"/>
  <c r="I22" i="75"/>
  <c r="J22" i="75"/>
  <c r="K22" i="75"/>
  <c r="C23" i="75"/>
  <c r="D23" i="75"/>
  <c r="E23" i="75"/>
  <c r="F23" i="75"/>
  <c r="G23" i="75"/>
  <c r="H23" i="75"/>
  <c r="I23" i="75"/>
  <c r="J23" i="75"/>
  <c r="K23" i="75"/>
  <c r="D15" i="75"/>
  <c r="E15" i="75"/>
  <c r="F15" i="75"/>
  <c r="G15" i="75"/>
  <c r="H15" i="75"/>
  <c r="I15" i="75"/>
  <c r="J15" i="75"/>
  <c r="K15" i="75"/>
  <c r="C15" i="75"/>
  <c r="C16" i="74"/>
  <c r="D16" i="74"/>
  <c r="E16" i="74"/>
  <c r="F16" i="74"/>
  <c r="G16" i="74"/>
  <c r="H16" i="74"/>
  <c r="I16" i="74"/>
  <c r="J16" i="74"/>
  <c r="K16" i="74"/>
  <c r="C17" i="74"/>
  <c r="D17" i="74"/>
  <c r="E17" i="74"/>
  <c r="F17" i="74"/>
  <c r="G17" i="74"/>
  <c r="H17" i="74"/>
  <c r="I17" i="74"/>
  <c r="J17" i="74"/>
  <c r="K17" i="74"/>
  <c r="C18" i="74"/>
  <c r="D18" i="74"/>
  <c r="E18" i="74"/>
  <c r="F18" i="74"/>
  <c r="G18" i="74"/>
  <c r="H18" i="74"/>
  <c r="J18" i="74"/>
  <c r="K18" i="74"/>
  <c r="C19" i="74"/>
  <c r="D19" i="74"/>
  <c r="E19" i="74"/>
  <c r="F19" i="74"/>
  <c r="G19" i="74"/>
  <c r="H19" i="74"/>
  <c r="I19" i="74"/>
  <c r="J19" i="74"/>
  <c r="K19" i="74"/>
  <c r="C20" i="74"/>
  <c r="D20" i="74"/>
  <c r="E20" i="74"/>
  <c r="F20" i="74"/>
  <c r="G20" i="74"/>
  <c r="H20" i="74"/>
  <c r="I20" i="74"/>
  <c r="J20" i="74"/>
  <c r="K20" i="74"/>
  <c r="C21" i="74"/>
  <c r="D21" i="74"/>
  <c r="E21" i="74"/>
  <c r="F21" i="74"/>
  <c r="G21" i="74"/>
  <c r="H21" i="74"/>
  <c r="I21" i="74"/>
  <c r="J21" i="74"/>
  <c r="K21" i="74"/>
  <c r="C22" i="74"/>
  <c r="D22" i="74"/>
  <c r="E22" i="74"/>
  <c r="F22" i="74"/>
  <c r="G22" i="74"/>
  <c r="H22" i="74"/>
  <c r="I22" i="74"/>
  <c r="J22" i="74"/>
  <c r="K22" i="74"/>
  <c r="C23" i="74"/>
  <c r="D23" i="74"/>
  <c r="E23" i="74"/>
  <c r="F23" i="74"/>
  <c r="G23" i="74"/>
  <c r="H23" i="74"/>
  <c r="I23" i="74"/>
  <c r="J23" i="74"/>
  <c r="K23" i="74"/>
  <c r="D15" i="74"/>
  <c r="E15" i="74"/>
  <c r="F15" i="74"/>
  <c r="G15" i="74"/>
  <c r="H15" i="74"/>
  <c r="I15" i="74"/>
  <c r="J15" i="74"/>
  <c r="K15" i="74"/>
  <c r="C15" i="74"/>
  <c r="C16" i="73"/>
  <c r="D16" i="73"/>
  <c r="E16" i="73"/>
  <c r="F16" i="73"/>
  <c r="G16" i="73"/>
  <c r="H16" i="73"/>
  <c r="I16" i="73"/>
  <c r="J16" i="73"/>
  <c r="K16" i="73"/>
  <c r="C17" i="73"/>
  <c r="D17" i="73"/>
  <c r="E17" i="73"/>
  <c r="F17" i="73"/>
  <c r="G17" i="73"/>
  <c r="H17" i="73"/>
  <c r="I17" i="73"/>
  <c r="J17" i="73"/>
  <c r="K17" i="73"/>
  <c r="C18" i="73"/>
  <c r="D18" i="73"/>
  <c r="E18" i="73"/>
  <c r="F18" i="73"/>
  <c r="G18" i="73"/>
  <c r="H18" i="73"/>
  <c r="J18" i="73"/>
  <c r="K18" i="73"/>
  <c r="C19" i="73"/>
  <c r="D19" i="73"/>
  <c r="E19" i="73"/>
  <c r="F19" i="73"/>
  <c r="G19" i="73"/>
  <c r="H19" i="73"/>
  <c r="I19" i="73"/>
  <c r="J19" i="73"/>
  <c r="K19" i="73"/>
  <c r="C20" i="73"/>
  <c r="D20" i="73"/>
  <c r="E20" i="73"/>
  <c r="F20" i="73"/>
  <c r="G20" i="73"/>
  <c r="H20" i="73"/>
  <c r="I20" i="73"/>
  <c r="J20" i="73"/>
  <c r="K20" i="73"/>
  <c r="C21" i="73"/>
  <c r="D21" i="73"/>
  <c r="E21" i="73"/>
  <c r="F21" i="73"/>
  <c r="G21" i="73"/>
  <c r="H21" i="73"/>
  <c r="I21" i="73"/>
  <c r="J21" i="73"/>
  <c r="K21" i="73"/>
  <c r="C22" i="73"/>
  <c r="D22" i="73"/>
  <c r="E22" i="73"/>
  <c r="F22" i="73"/>
  <c r="G22" i="73"/>
  <c r="H22" i="73"/>
  <c r="I22" i="73"/>
  <c r="J22" i="73"/>
  <c r="K22" i="73"/>
  <c r="C23" i="73"/>
  <c r="D23" i="73"/>
  <c r="E23" i="73"/>
  <c r="F23" i="73"/>
  <c r="G23" i="73"/>
  <c r="H23" i="73"/>
  <c r="I23" i="73"/>
  <c r="J23" i="73"/>
  <c r="K23" i="73"/>
  <c r="C15" i="73"/>
  <c r="D15" i="73"/>
  <c r="E15" i="73"/>
  <c r="F15" i="73"/>
  <c r="G15" i="73"/>
  <c r="H15" i="73"/>
  <c r="I15" i="73"/>
  <c r="J15" i="73"/>
  <c r="K15" i="73"/>
  <c r="C15" i="72"/>
  <c r="C16" i="72"/>
  <c r="D16" i="72"/>
  <c r="E16" i="72"/>
  <c r="F16" i="72"/>
  <c r="G16" i="72"/>
  <c r="H16" i="72"/>
  <c r="I16" i="72"/>
  <c r="J16" i="72"/>
  <c r="K16" i="72"/>
  <c r="C17" i="72"/>
  <c r="D17" i="72"/>
  <c r="E17" i="72"/>
  <c r="F17" i="72"/>
  <c r="G17" i="72"/>
  <c r="H17" i="72"/>
  <c r="I17" i="72"/>
  <c r="J17" i="72"/>
  <c r="K17" i="72"/>
  <c r="C18" i="72"/>
  <c r="D18" i="72"/>
  <c r="E18" i="72"/>
  <c r="F18" i="72"/>
  <c r="G18" i="72"/>
  <c r="H18" i="72"/>
  <c r="J18" i="72"/>
  <c r="K18" i="72"/>
  <c r="C19" i="72"/>
  <c r="D19" i="72"/>
  <c r="E19" i="72"/>
  <c r="F19" i="72"/>
  <c r="G19" i="72"/>
  <c r="H19" i="72"/>
  <c r="I19" i="72"/>
  <c r="J19" i="72"/>
  <c r="K19" i="72"/>
  <c r="C20" i="72"/>
  <c r="D20" i="72"/>
  <c r="E20" i="72"/>
  <c r="F20" i="72"/>
  <c r="G20" i="72"/>
  <c r="H20" i="72"/>
  <c r="I20" i="72"/>
  <c r="J20" i="72"/>
  <c r="K20" i="72"/>
  <c r="C21" i="72"/>
  <c r="D21" i="72"/>
  <c r="E21" i="72"/>
  <c r="F21" i="72"/>
  <c r="G21" i="72"/>
  <c r="H21" i="72"/>
  <c r="I21" i="72"/>
  <c r="J21" i="72"/>
  <c r="K21" i="72"/>
  <c r="C22" i="72"/>
  <c r="D22" i="72"/>
  <c r="E22" i="72"/>
  <c r="F22" i="72"/>
  <c r="G22" i="72"/>
  <c r="H22" i="72"/>
  <c r="I22" i="72"/>
  <c r="J22" i="72"/>
  <c r="K22" i="72"/>
  <c r="C23" i="72"/>
  <c r="D23" i="72"/>
  <c r="E23" i="72"/>
  <c r="F23" i="72"/>
  <c r="G23" i="72"/>
  <c r="H23" i="72"/>
  <c r="I23" i="72"/>
  <c r="J23" i="72"/>
  <c r="K23" i="72"/>
  <c r="D15" i="72"/>
  <c r="E15" i="72"/>
  <c r="F15" i="72"/>
  <c r="G15" i="72"/>
  <c r="H15" i="72"/>
  <c r="I15" i="72"/>
  <c r="J15" i="72"/>
  <c r="K15" i="72"/>
  <c r="B4" i="75" l="1"/>
  <c r="B4" i="74"/>
  <c r="D12" i="8" l="1"/>
  <c r="D33" i="8" s="1"/>
  <c r="D11" i="8"/>
  <c r="D32" i="8" s="1"/>
  <c r="D22" i="8"/>
  <c r="C22" i="8"/>
  <c r="B22" i="8"/>
  <c r="B40" i="8" s="1"/>
  <c r="B12" i="8"/>
  <c r="B33" i="8" s="1"/>
  <c r="B11" i="8"/>
  <c r="D12" i="68"/>
  <c r="D36" i="68" s="1"/>
  <c r="D11" i="68"/>
  <c r="D35" i="68" s="1"/>
  <c r="D25" i="68"/>
  <c r="D23" i="68"/>
  <c r="D22" i="68"/>
  <c r="C25" i="68"/>
  <c r="C23" i="68"/>
  <c r="C22" i="68"/>
  <c r="B25" i="68"/>
  <c r="B46" i="68" s="1"/>
  <c r="B23" i="68"/>
  <c r="B44" i="68" s="1"/>
  <c r="B22" i="68"/>
  <c r="B43" i="68" s="1"/>
  <c r="B12" i="68"/>
  <c r="B36" i="68" s="1"/>
  <c r="B11" i="68"/>
  <c r="D12" i="7"/>
  <c r="D41" i="7" s="1"/>
  <c r="D11" i="7"/>
  <c r="D40" i="7" s="1"/>
  <c r="D26" i="7"/>
  <c r="D22" i="7"/>
  <c r="C26" i="7"/>
  <c r="C22" i="7"/>
  <c r="B26" i="7"/>
  <c r="B52" i="7" s="1"/>
  <c r="B22" i="7"/>
  <c r="B48" i="7" s="1"/>
  <c r="B12" i="7"/>
  <c r="B41" i="7" s="1"/>
  <c r="B11" i="7"/>
  <c r="D11" i="6"/>
  <c r="D39" i="6" s="1"/>
  <c r="D12" i="6"/>
  <c r="D40" i="6" s="1"/>
  <c r="D29" i="6"/>
  <c r="D28" i="6"/>
  <c r="D27" i="6"/>
  <c r="D23" i="6"/>
  <c r="D22" i="6"/>
  <c r="C29" i="6"/>
  <c r="C28" i="6"/>
  <c r="C27" i="6"/>
  <c r="C23" i="6"/>
  <c r="C22" i="6"/>
  <c r="B29" i="6"/>
  <c r="B54" i="6" s="1"/>
  <c r="B28" i="6"/>
  <c r="B53" i="6" s="1"/>
  <c r="B27" i="6"/>
  <c r="B52" i="6" s="1"/>
  <c r="B23" i="6"/>
  <c r="B48" i="6" s="1"/>
  <c r="B22" i="6"/>
  <c r="B47" i="6" s="1"/>
  <c r="B11" i="6"/>
  <c r="B12" i="6"/>
  <c r="B40" i="6" s="1"/>
  <c r="D50" i="8" l="1"/>
  <c r="B32" i="8"/>
  <c r="D55" i="68"/>
  <c r="B35" i="68"/>
  <c r="D65" i="7"/>
  <c r="B40" i="7"/>
  <c r="D63" i="6"/>
  <c r="B39" i="6"/>
  <c r="C53" i="6"/>
  <c r="D53" i="6"/>
  <c r="D48" i="7"/>
  <c r="C48" i="7"/>
  <c r="C46" i="68"/>
  <c r="D46" i="68"/>
  <c r="C47" i="6"/>
  <c r="D47" i="6"/>
  <c r="C54" i="6"/>
  <c r="D54" i="6"/>
  <c r="D52" i="7"/>
  <c r="C52" i="7"/>
  <c r="D43" i="68"/>
  <c r="C43" i="68"/>
  <c r="D48" i="6"/>
  <c r="C48" i="6"/>
  <c r="D52" i="6"/>
  <c r="C52" i="6"/>
  <c r="C44" i="68"/>
  <c r="D44" i="68"/>
  <c r="D40" i="8"/>
  <c r="C40" i="8"/>
  <c r="B9" i="90"/>
  <c r="B16" i="90" s="1"/>
  <c r="K25" i="46" l="1"/>
  <c r="J25" i="46"/>
  <c r="I25" i="46"/>
  <c r="H25" i="46"/>
  <c r="G25" i="46"/>
  <c r="F25" i="46"/>
  <c r="E25" i="46"/>
  <c r="D25" i="46"/>
  <c r="C25" i="46"/>
  <c r="K24" i="46"/>
  <c r="J24" i="46"/>
  <c r="I24" i="46"/>
  <c r="H24" i="46"/>
  <c r="G24" i="46"/>
  <c r="F24" i="46"/>
  <c r="E24" i="46"/>
  <c r="D24" i="46"/>
  <c r="C24" i="46"/>
  <c r="K23" i="46"/>
  <c r="J23" i="46"/>
  <c r="I23" i="46"/>
  <c r="H23" i="46"/>
  <c r="G23" i="46"/>
  <c r="F23" i="46"/>
  <c r="E23" i="46"/>
  <c r="D23" i="46"/>
  <c r="C23" i="46"/>
  <c r="K22" i="46"/>
  <c r="J22" i="46"/>
  <c r="I22" i="46"/>
  <c r="H22" i="46"/>
  <c r="G22" i="46"/>
  <c r="F22" i="46"/>
  <c r="E22" i="46"/>
  <c r="D22" i="46"/>
  <c r="C22" i="46"/>
  <c r="K21" i="46"/>
  <c r="J21" i="46"/>
  <c r="H21" i="46"/>
  <c r="G21" i="46"/>
  <c r="F21" i="46"/>
  <c r="E21" i="46"/>
  <c r="D21" i="46"/>
  <c r="C21" i="46"/>
  <c r="K20" i="46"/>
  <c r="J20" i="46"/>
  <c r="I20" i="46"/>
  <c r="H20" i="46"/>
  <c r="G20" i="46"/>
  <c r="F20" i="46"/>
  <c r="E20" i="46"/>
  <c r="D20" i="46"/>
  <c r="C20" i="46"/>
  <c r="K19" i="46"/>
  <c r="J19" i="46"/>
  <c r="I19" i="46"/>
  <c r="H19" i="46"/>
  <c r="G19" i="46"/>
  <c r="F19" i="46"/>
  <c r="E19" i="46"/>
  <c r="D19" i="46"/>
  <c r="C19" i="46"/>
  <c r="K18" i="46"/>
  <c r="J18" i="46"/>
  <c r="H18" i="46"/>
  <c r="G18" i="46"/>
  <c r="F18" i="46"/>
  <c r="E18" i="46"/>
  <c r="D18" i="46"/>
  <c r="C18" i="46"/>
  <c r="K17" i="46"/>
  <c r="J17" i="46"/>
  <c r="I17" i="46"/>
  <c r="H17" i="46"/>
  <c r="G17" i="46"/>
  <c r="F17" i="46"/>
  <c r="E17" i="46"/>
  <c r="D17" i="46"/>
  <c r="C17" i="46"/>
  <c r="K25" i="47"/>
  <c r="J25" i="47"/>
  <c r="I25" i="47"/>
  <c r="H25" i="47"/>
  <c r="G25" i="47"/>
  <c r="F25" i="47"/>
  <c r="E25" i="47"/>
  <c r="D25" i="47"/>
  <c r="C25" i="47"/>
  <c r="K24" i="47"/>
  <c r="J24" i="47"/>
  <c r="I24" i="47"/>
  <c r="H24" i="47"/>
  <c r="G24" i="47"/>
  <c r="F24" i="47"/>
  <c r="E24" i="47"/>
  <c r="D24" i="47"/>
  <c r="C24" i="47"/>
  <c r="K23" i="47"/>
  <c r="J23" i="47"/>
  <c r="I23" i="47"/>
  <c r="H23" i="47"/>
  <c r="G23" i="47"/>
  <c r="F23" i="47"/>
  <c r="E23" i="47"/>
  <c r="D23" i="47"/>
  <c r="C23" i="47"/>
  <c r="K22" i="47"/>
  <c r="J22" i="47"/>
  <c r="I22" i="47"/>
  <c r="H22" i="47"/>
  <c r="G22" i="47"/>
  <c r="F22" i="47"/>
  <c r="E22" i="47"/>
  <c r="D22" i="47"/>
  <c r="C22" i="47"/>
  <c r="K21" i="47"/>
  <c r="J21" i="47"/>
  <c r="I21" i="47"/>
  <c r="H21" i="47"/>
  <c r="G21" i="47"/>
  <c r="F21" i="47"/>
  <c r="E21" i="47"/>
  <c r="D21" i="47"/>
  <c r="C21" i="47"/>
  <c r="K20" i="47"/>
  <c r="J20" i="47"/>
  <c r="I20" i="47"/>
  <c r="H20" i="47"/>
  <c r="G20" i="47"/>
  <c r="F20" i="47"/>
  <c r="E20" i="47"/>
  <c r="D20" i="47"/>
  <c r="C20" i="47"/>
  <c r="K19" i="47"/>
  <c r="J19" i="47"/>
  <c r="I19" i="47"/>
  <c r="H19" i="47"/>
  <c r="G19" i="47"/>
  <c r="F19" i="47"/>
  <c r="E19" i="47"/>
  <c r="D19" i="47"/>
  <c r="C19" i="47"/>
  <c r="K18" i="47"/>
  <c r="J18" i="47"/>
  <c r="H18" i="47"/>
  <c r="G18" i="47"/>
  <c r="F18" i="47"/>
  <c r="E18" i="47"/>
  <c r="D18" i="47"/>
  <c r="C18" i="47"/>
  <c r="K17" i="47"/>
  <c r="J17" i="47"/>
  <c r="I17" i="47"/>
  <c r="H17" i="47"/>
  <c r="G17" i="47"/>
  <c r="F17" i="47"/>
  <c r="E17" i="47"/>
  <c r="D17" i="47"/>
  <c r="C17" i="47"/>
  <c r="K25" i="45"/>
  <c r="J25" i="45"/>
  <c r="I25" i="45"/>
  <c r="H25" i="45"/>
  <c r="G25" i="45"/>
  <c r="F25" i="45"/>
  <c r="E25" i="45"/>
  <c r="D25" i="45"/>
  <c r="C25" i="45"/>
  <c r="K24" i="45"/>
  <c r="J24" i="45"/>
  <c r="I24" i="45"/>
  <c r="H24" i="45"/>
  <c r="G24" i="45"/>
  <c r="F24" i="45"/>
  <c r="E24" i="45"/>
  <c r="D24" i="45"/>
  <c r="C24" i="45"/>
  <c r="K23" i="45"/>
  <c r="J23" i="45"/>
  <c r="I23" i="45"/>
  <c r="H23" i="45"/>
  <c r="G23" i="45"/>
  <c r="F23" i="45"/>
  <c r="E23" i="45"/>
  <c r="D23" i="45"/>
  <c r="C23" i="45"/>
  <c r="K22" i="45"/>
  <c r="J22" i="45"/>
  <c r="I22" i="45"/>
  <c r="H22" i="45"/>
  <c r="G22" i="45"/>
  <c r="F22" i="45"/>
  <c r="E22" i="45"/>
  <c r="D22" i="45"/>
  <c r="C22" i="45"/>
  <c r="K21" i="45"/>
  <c r="J21" i="45"/>
  <c r="I21" i="45"/>
  <c r="H21" i="45"/>
  <c r="G21" i="45"/>
  <c r="F21" i="45"/>
  <c r="E21" i="45"/>
  <c r="D21" i="45"/>
  <c r="C21" i="45"/>
  <c r="K20" i="45"/>
  <c r="J20" i="45"/>
  <c r="I20" i="45"/>
  <c r="H20" i="45"/>
  <c r="G20" i="45"/>
  <c r="F20" i="45"/>
  <c r="E20" i="45"/>
  <c r="D20" i="45"/>
  <c r="C20" i="45"/>
  <c r="K19" i="45"/>
  <c r="J19" i="45"/>
  <c r="I19" i="45"/>
  <c r="H19" i="45"/>
  <c r="G19" i="45"/>
  <c r="F19" i="45"/>
  <c r="E19" i="45"/>
  <c r="D19" i="45"/>
  <c r="C19" i="45"/>
  <c r="K18" i="45"/>
  <c r="J18" i="45"/>
  <c r="H18" i="45"/>
  <c r="G18" i="45"/>
  <c r="F18" i="45"/>
  <c r="E18" i="45"/>
  <c r="D18" i="45"/>
  <c r="C18" i="45"/>
  <c r="K17" i="45"/>
  <c r="J17" i="45"/>
  <c r="I17" i="45"/>
  <c r="H17" i="45"/>
  <c r="G17" i="45"/>
  <c r="F17" i="45"/>
  <c r="E17" i="45"/>
  <c r="D17" i="45"/>
  <c r="C17" i="45"/>
  <c r="A10" i="30" l="1"/>
  <c r="B4" i="73"/>
  <c r="A3" i="8"/>
  <c r="A3" i="68"/>
  <c r="A3" i="7"/>
  <c r="A3" i="6"/>
  <c r="A46" i="30"/>
  <c r="A9" i="30"/>
  <c r="A4" i="47"/>
  <c r="A4" i="45"/>
  <c r="B4" i="72"/>
  <c r="A4" i="46"/>
  <c r="A4" i="33"/>
  <c r="D4" i="68" l="1"/>
  <c r="C5" i="90"/>
  <c r="D4" i="8"/>
  <c r="D4" i="6"/>
  <c r="E31" i="107"/>
  <c r="E28" i="107"/>
  <c r="E24" i="107"/>
  <c r="E15" i="107"/>
  <c r="E10" i="107"/>
  <c r="E18" i="107"/>
</calcChain>
</file>

<file path=xl/sharedStrings.xml><?xml version="1.0" encoding="utf-8"?>
<sst xmlns="http://schemas.openxmlformats.org/spreadsheetml/2006/main" count="1846" uniqueCount="426">
  <si>
    <t>Hourly Vessel Rates</t>
  </si>
  <si>
    <t>Zone 1</t>
  </si>
  <si>
    <t>Zone 2</t>
  </si>
  <si>
    <t>Zone 3</t>
  </si>
  <si>
    <t>Zone 4</t>
  </si>
  <si>
    <t>Zone 5</t>
  </si>
  <si>
    <t>Shift Rates</t>
  </si>
  <si>
    <t>Normal River</t>
  </si>
  <si>
    <t>USCG Highwater</t>
  </si>
  <si>
    <t>Imposed Restrictions</t>
  </si>
  <si>
    <t>Port Allen Locks</t>
  </si>
  <si>
    <t>TT Barge</t>
  </si>
  <si>
    <t>PCS</t>
  </si>
  <si>
    <t>Fuel Escalation</t>
  </si>
  <si>
    <t xml:space="preserve">Normal River </t>
  </si>
  <si>
    <t>LMR River Towing</t>
  </si>
  <si>
    <t>LMR River Zones by River Mile Marker</t>
  </si>
  <si>
    <t>199.9 – 183</t>
  </si>
  <si>
    <t>Zone 7</t>
  </si>
  <si>
    <t>149.9 – 139</t>
  </si>
  <si>
    <t>227.9 – 215</t>
  </si>
  <si>
    <t>182.9 – 166</t>
  </si>
  <si>
    <t>Zone 8</t>
  </si>
  <si>
    <t>214.9 - 200</t>
  </si>
  <si>
    <t>Zone 6</t>
  </si>
  <si>
    <t>165.9 - 150</t>
  </si>
  <si>
    <t>Zone 9</t>
  </si>
  <si>
    <t>Barges up to 200’ Length and 35’ Width</t>
  </si>
  <si>
    <t>LMR 127 Fleet</t>
  </si>
  <si>
    <t>T &amp; T Geismar Dock Shifts</t>
  </si>
  <si>
    <t>Flat Rate</t>
  </si>
  <si>
    <t>T &amp; T Barge</t>
  </si>
  <si>
    <t>Escalation Data</t>
  </si>
  <si>
    <t>Effective</t>
  </si>
  <si>
    <t>Kirby Inland Marine, LP</t>
  </si>
  <si>
    <t>Fuel Escalator</t>
  </si>
  <si>
    <t>Escalation will be:</t>
  </si>
  <si>
    <t>No escalation</t>
  </si>
  <si>
    <t>1% escalation</t>
  </si>
  <si>
    <t>2% escalation</t>
  </si>
  <si>
    <t>3% escalation</t>
  </si>
  <si>
    <t>4% escalation</t>
  </si>
  <si>
    <t>5% escalation</t>
  </si>
  <si>
    <t>6% escalation</t>
  </si>
  <si>
    <t>7% escalation</t>
  </si>
  <si>
    <t>8% escalation</t>
  </si>
  <si>
    <t>9% escalation</t>
  </si>
  <si>
    <t>10% escalation</t>
  </si>
  <si>
    <t>11% escalation</t>
  </si>
  <si>
    <t>12% escalation</t>
  </si>
  <si>
    <t>13% escalation</t>
  </si>
  <si>
    <t>***There will be an additional 33.333% charge added to all rates during high water conditions***</t>
  </si>
  <si>
    <t>Towing</t>
  </si>
  <si>
    <t>14% escalation</t>
  </si>
  <si>
    <t>15% escalation</t>
  </si>
  <si>
    <t>16% escalation</t>
  </si>
  <si>
    <t>18% escalation</t>
  </si>
  <si>
    <t>20% escalation</t>
  </si>
  <si>
    <t>22% escalation</t>
  </si>
  <si>
    <t>24% escalation</t>
  </si>
  <si>
    <t>26% escalation</t>
  </si>
  <si>
    <t>Negotiable Upon Request</t>
  </si>
  <si>
    <t>Standard Rates</t>
  </si>
  <si>
    <t>% (Standard Escalator) Shifting</t>
  </si>
  <si>
    <t>% (Standard Escalator) Towing</t>
  </si>
  <si>
    <t>This fuel escalator applies to all rates that do not have negotiated fuel escalation clauses.  
Rate Sheets will indicate if there is a negotiated fuel escalation.</t>
  </si>
  <si>
    <t>Shifting/Hourly</t>
  </si>
  <si>
    <t>28% escalation</t>
  </si>
  <si>
    <t>30% escalation</t>
  </si>
  <si>
    <t>Base Shift Rates</t>
  </si>
  <si>
    <t>32% escalation</t>
  </si>
  <si>
    <t>34% escalation</t>
  </si>
  <si>
    <t>17% escalation</t>
  </si>
  <si>
    <t>36% escalation</t>
  </si>
  <si>
    <t>19% escalation</t>
  </si>
  <si>
    <t>38% escalation</t>
  </si>
  <si>
    <t>40% escalation</t>
  </si>
  <si>
    <t>$2.01 - $2.05</t>
  </si>
  <si>
    <t>21% escalation</t>
  </si>
  <si>
    <t>42% escalation</t>
  </si>
  <si>
    <t>$2.06 - $2.10</t>
  </si>
  <si>
    <t>44% escalation</t>
  </si>
  <si>
    <t>$2.11 - $2.15</t>
  </si>
  <si>
    <t>$2.16 - $2.20</t>
  </si>
  <si>
    <t>$2.21 - $2.25</t>
  </si>
  <si>
    <t>$2.26 - $2.30</t>
  </si>
  <si>
    <t>$2.36 - $2.40</t>
  </si>
  <si>
    <t>$2.41 - $2.45</t>
  </si>
  <si>
    <t>$2.46 - $2.50</t>
  </si>
  <si>
    <t>$2.51 - $2.55</t>
  </si>
  <si>
    <t>$2.56 - $2.60</t>
  </si>
  <si>
    <t xml:space="preserve">Standby </t>
  </si>
  <si>
    <t>(No fuel/ high</t>
  </si>
  <si>
    <t>water escalations)</t>
  </si>
  <si>
    <t>Running</t>
  </si>
  <si>
    <t>(Hourly Work)</t>
  </si>
  <si>
    <t>*1.5 x single rate</t>
  </si>
  <si>
    <t>**2 x single rate</t>
  </si>
  <si>
    <t>**2 x  single rate</t>
  </si>
  <si>
    <t>*1.5 x  single rate</t>
  </si>
  <si>
    <t>Standby</t>
  </si>
  <si>
    <t>Single Rate</t>
  </si>
  <si>
    <t>Single rate</t>
  </si>
  <si>
    <t>$2.00 and less</t>
  </si>
  <si>
    <t>$2.31 - $2.35</t>
  </si>
  <si>
    <t>$2.61 - $2.65</t>
  </si>
  <si>
    <t>$2.66 - $2.70</t>
  </si>
  <si>
    <t>$2.71 - $2.75</t>
  </si>
  <si>
    <t>$2.76 - $2.80</t>
  </si>
  <si>
    <t>$2.81 - $2.85</t>
  </si>
  <si>
    <t>$2.86 - $2.90</t>
  </si>
  <si>
    <t>$2.91 - $2.95</t>
  </si>
  <si>
    <t>$2.96 - $3.00</t>
  </si>
  <si>
    <t>$3.01 - $3.05</t>
  </si>
  <si>
    <t>$3.06 - $3.10</t>
  </si>
  <si>
    <t>$3.11 - $3.15</t>
  </si>
  <si>
    <t>23% escalation</t>
  </si>
  <si>
    <t>46% escalation</t>
  </si>
  <si>
    <t>$3.16 - $3.20</t>
  </si>
  <si>
    <t>48% escalation</t>
  </si>
  <si>
    <t>$3.21 - $3.25</t>
  </si>
  <si>
    <t>25% escalation</t>
  </si>
  <si>
    <t>50% escalation</t>
  </si>
  <si>
    <t>Note: Escalation rates will continue as fuel prices increase.</t>
  </si>
  <si>
    <t>Base fuel price $2.00, adjusted monthly</t>
  </si>
  <si>
    <t>52% escalation</t>
  </si>
  <si>
    <t>54% escalation</t>
  </si>
  <si>
    <t>56% escalation</t>
  </si>
  <si>
    <t>58% escalation</t>
  </si>
  <si>
    <t>60% escalation</t>
  </si>
  <si>
    <t>62% escalation</t>
  </si>
  <si>
    <t>64% escalation</t>
  </si>
  <si>
    <t>66% escalation</t>
  </si>
  <si>
    <t>68% escalation</t>
  </si>
  <si>
    <t>70% escalation</t>
  </si>
  <si>
    <t>72% escalation</t>
  </si>
  <si>
    <t>74% escalation</t>
  </si>
  <si>
    <t>76% escalation</t>
  </si>
  <si>
    <t>78% escalation</t>
  </si>
  <si>
    <t>80% escalation</t>
  </si>
  <si>
    <t>82% escalation</t>
  </si>
  <si>
    <t>84% escalation</t>
  </si>
  <si>
    <t>86% escalation</t>
  </si>
  <si>
    <t>88% escalation</t>
  </si>
  <si>
    <t>90% escalation</t>
  </si>
  <si>
    <t>92% escalation</t>
  </si>
  <si>
    <t>94% escalation</t>
  </si>
  <si>
    <t>96% escalation</t>
  </si>
  <si>
    <t>98% escalation</t>
  </si>
  <si>
    <t>100% escalation</t>
  </si>
  <si>
    <t>102% escalation</t>
  </si>
  <si>
    <t>104% escalation</t>
  </si>
  <si>
    <t>106% escalation</t>
  </si>
  <si>
    <t>108% escalation</t>
  </si>
  <si>
    <t>110% escalation</t>
  </si>
  <si>
    <t>112% escalation</t>
  </si>
  <si>
    <t>27% escalation</t>
  </si>
  <si>
    <t>29% escalation</t>
  </si>
  <si>
    <t>31% escalation</t>
  </si>
  <si>
    <t>33% escalation</t>
  </si>
  <si>
    <t>35% escalation</t>
  </si>
  <si>
    <t>37% escalation</t>
  </si>
  <si>
    <t>39% escalation</t>
  </si>
  <si>
    <t>41% escalation</t>
  </si>
  <si>
    <t>43% escalation</t>
  </si>
  <si>
    <t>45% escalation</t>
  </si>
  <si>
    <t>47% escalation</t>
  </si>
  <si>
    <t>49% escalation</t>
  </si>
  <si>
    <t>51% escalation</t>
  </si>
  <si>
    <t>53% escalation</t>
  </si>
  <si>
    <t>55% escalation</t>
  </si>
  <si>
    <t>$3.26 - $3.30</t>
  </si>
  <si>
    <t>$3.31 - $3.35</t>
  </si>
  <si>
    <t>$3.36 - $3.40</t>
  </si>
  <si>
    <t>$3.41 - $3.45</t>
  </si>
  <si>
    <t>$3.46 - $3.50</t>
  </si>
  <si>
    <t>$3.56 - $3.60</t>
  </si>
  <si>
    <t>$3.71 - $3.75</t>
  </si>
  <si>
    <t>$3.76 - $3.80</t>
  </si>
  <si>
    <t>$3.81 - $3.85</t>
  </si>
  <si>
    <t>$3.86 - $3.90</t>
  </si>
  <si>
    <t>$3.91 - $3.95</t>
  </si>
  <si>
    <t>$3.96 - $4.00</t>
  </si>
  <si>
    <t>$4.01 - $4.05</t>
  </si>
  <si>
    <t>$4.06 - $4.10</t>
  </si>
  <si>
    <t>$4.11 - $4.15</t>
  </si>
  <si>
    <t>$4.16 - $4.20</t>
  </si>
  <si>
    <t>$4.21 - $4.25</t>
  </si>
  <si>
    <t>$4.26 - $4.30</t>
  </si>
  <si>
    <t>$4.31 - $4.35</t>
  </si>
  <si>
    <t>$4.36 - $4.40</t>
  </si>
  <si>
    <t>$4.41 - $4.45</t>
  </si>
  <si>
    <t>$4.46 - $4.50</t>
  </si>
  <si>
    <t>$4.51 - $4.55</t>
  </si>
  <si>
    <t>$4.56 - $4.60</t>
  </si>
  <si>
    <t>$4.61 - $4.65</t>
  </si>
  <si>
    <t>$4.66 - $4.70</t>
  </si>
  <si>
    <t>$4.71 - $4.75</t>
  </si>
  <si>
    <t>$4.76 - $4.80</t>
  </si>
  <si>
    <t>$3.51 - $3.55</t>
  </si>
  <si>
    <t>$3.61 - $3.65</t>
  </si>
  <si>
    <t>$3.66 - $3.70</t>
  </si>
  <si>
    <t>LMR 108 Fleet</t>
  </si>
  <si>
    <t>LMR 127 Fleet Rates with Fuel Escalation</t>
  </si>
  <si>
    <t>LMR 108 Fleet Rates with Fuel Escalation</t>
  </si>
  <si>
    <t>LMR 186 (Geismar Fleet) Rates with Fuel Escalation</t>
  </si>
  <si>
    <t>2 X single rate</t>
  </si>
  <si>
    <t>1.5 X single rate</t>
  </si>
  <si>
    <t>% (Standard Escalator) High Water - Towing</t>
  </si>
  <si>
    <t>% (Standard Escalator) High Water - Shifting</t>
  </si>
  <si>
    <t>Kirby Institute WV Rates with Fuel Escalation</t>
  </si>
  <si>
    <t>Any tug assists required as a result of high water will be for the customer's account</t>
  </si>
  <si>
    <t>plus cost of fuel</t>
  </si>
  <si>
    <t>Chalmette Refining (PBF)</t>
  </si>
  <si>
    <t>James Marine Hahnville</t>
  </si>
  <si>
    <t>Shell Chemical</t>
  </si>
  <si>
    <t>BASF / IMTT</t>
  </si>
  <si>
    <t>Hexion</t>
  </si>
  <si>
    <t>Kinder Morgan</t>
  </si>
  <si>
    <t>Williams Olefins</t>
  </si>
  <si>
    <t>Total / GE</t>
  </si>
  <si>
    <t>Boats up to 1000 Horsepower</t>
  </si>
  <si>
    <t>No fuel escalation utilized for this area at this time.</t>
  </si>
  <si>
    <t>Shifts or respots not shown below will be billed hourly, round trip</t>
  </si>
  <si>
    <t>All hourly horsepower will be billed on a 1-hour minimum basis</t>
  </si>
  <si>
    <t>See the standard shifting "Fuel Escalator".</t>
  </si>
  <si>
    <t>Exxon Baton Rouge</t>
  </si>
  <si>
    <t>Placid Port Allen</t>
  </si>
  <si>
    <t>ITC Port Allen</t>
  </si>
  <si>
    <t>All Standard Boat and Shift Rates escalate when the fuel price exceeds $2.00 per gallon.</t>
  </si>
  <si>
    <t>Shell Norco / Shell West</t>
  </si>
  <si>
    <t>Valero St Charles</t>
  </si>
  <si>
    <t>Northbound Loads</t>
  </si>
  <si>
    <t>Southbound Loads</t>
  </si>
  <si>
    <t>Northbound Empties</t>
  </si>
  <si>
    <t>103.9 – 87</t>
  </si>
  <si>
    <t>138.9–125</t>
  </si>
  <si>
    <t>124.9 -104</t>
  </si>
  <si>
    <t>All rates listed above are based on Fleet to Fleet movements.</t>
  </si>
  <si>
    <t>All additional shifting to docks/facilities will be based on posted Shifting rates for respective port.</t>
  </si>
  <si>
    <t>Barges over 250' in length</t>
  </si>
  <si>
    <t>Barges over 200' up to 250' in length and/or 40' to 54' wide</t>
  </si>
  <si>
    <t>*</t>
  </si>
  <si>
    <t>**</t>
  </si>
  <si>
    <t>Southbound Empties</t>
  </si>
  <si>
    <t>Shell Tebone / Enlink</t>
  </si>
  <si>
    <t>Barge Fueling Surcharge, all barge sizes</t>
  </si>
  <si>
    <t>1.5 x single rate</t>
  </si>
  <si>
    <t>*Loaded Box Barges</t>
  </si>
  <si>
    <t xml:space="preserve">   2 x single rate</t>
  </si>
  <si>
    <t>Loaded Box Barges</t>
  </si>
  <si>
    <t>Barge Designations</t>
  </si>
  <si>
    <t>MARSEC II</t>
  </si>
  <si>
    <t>Fleet</t>
  </si>
  <si>
    <t xml:space="preserve">Barge </t>
  </si>
  <si>
    <t>Daily Rate</t>
  </si>
  <si>
    <t>High Water</t>
  </si>
  <si>
    <t>In/Out High Water</t>
  </si>
  <si>
    <t>designation</t>
  </si>
  <si>
    <t>All Barges</t>
  </si>
  <si>
    <t>Rate</t>
  </si>
  <si>
    <t>TEXAS</t>
  </si>
  <si>
    <t>Houston/Channelview</t>
  </si>
  <si>
    <t>Regulation</t>
  </si>
  <si>
    <t>n/a</t>
  </si>
  <si>
    <t>Non-Regulation</t>
  </si>
  <si>
    <t>Non-regulation</t>
  </si>
  <si>
    <t>Bolivar Terminal</t>
  </si>
  <si>
    <t>Baytown</t>
  </si>
  <si>
    <t>Freeport</t>
  </si>
  <si>
    <t>Texas City</t>
  </si>
  <si>
    <t>LOUISIANA</t>
  </si>
  <si>
    <t>Geismar (186 LM)</t>
  </si>
  <si>
    <t>Taft (127 LM)</t>
  </si>
  <si>
    <t>Harahan (108 LM)</t>
  </si>
  <si>
    <t>Institute (West Va.)</t>
  </si>
  <si>
    <t>Regulations</t>
  </si>
  <si>
    <t>Lake Charles Area Standard Rates</t>
  </si>
  <si>
    <t>Lake Arthur/Jennings</t>
  </si>
  <si>
    <t>Mermentau River Intersection</t>
  </si>
  <si>
    <t>Gibbstown</t>
  </si>
  <si>
    <t>Call for rates not included in this rate sheet for fleeting and shifting</t>
  </si>
  <si>
    <t>DAILY FLEET RATES</t>
  </si>
  <si>
    <t>MARSEC I</t>
  </si>
  <si>
    <t>Regulation-Dry Cargo</t>
  </si>
  <si>
    <t>Regulation-Tank</t>
  </si>
  <si>
    <t>Trash - Each Bag</t>
  </si>
  <si>
    <t>Oversize Trash (larger than bag)</t>
  </si>
  <si>
    <t>KIRBY INLAND MARINE</t>
  </si>
  <si>
    <t xml:space="preserve">*Barges over 200' up to 250' in length &amp;/or 40' to 54' wide </t>
  </si>
  <si>
    <t>Hourly Vessel Base Rate</t>
  </si>
  <si>
    <t>Fuel will be escalated monthly using $2.00 as the base price.  
Price will be established by the average price of fuel from the prior month.  
Price will be set using Platts Oilgram Price Report, Product Price Assesments, U.S. Gulf Coast, Waterborne Low, Ultra Low Sulfur Diesel.</t>
  </si>
  <si>
    <t>LMR 186 Fleet (Geismar Fleet)</t>
  </si>
  <si>
    <t>High Water Designations</t>
  </si>
  <si>
    <t>When the Baton Rouge gauge reaches 28' (High Water status) there will be a 33 1/3% charge added to all rates</t>
  </si>
  <si>
    <t>When the Carrolton gauge reaches 12' there will be an additional surcharge added to all In/Out charges for all LMR fleets</t>
  </si>
  <si>
    <t>In West Virginia, High Water fleeting rates will go into effect when the South Side Bridge on the Kanawha River water level reaches 11'.</t>
  </si>
  <si>
    <t>BLACK LAKE FLEETING SERVICE</t>
  </si>
  <si>
    <t>All shift rates are based on to/from the BLF Fleet which is located in Zone 3</t>
  </si>
  <si>
    <t>Gulf Coast to Cameron</t>
  </si>
  <si>
    <t>Calcasieu (CA) 218 to 229</t>
  </si>
  <si>
    <t>Cameron Loop (CP)</t>
  </si>
  <si>
    <t>Calcasieu East Fork (EF)</t>
  </si>
  <si>
    <t>ZONE 1</t>
  </si>
  <si>
    <t xml:space="preserve">North of Cameron </t>
  </si>
  <si>
    <t>Calcasieu (CA) 242 to 250</t>
  </si>
  <si>
    <t>Axiall</t>
  </si>
  <si>
    <t>Calcasieu Coon Island (CACN)</t>
  </si>
  <si>
    <t>Everything north of Zone 5, up to the I-10 bridge</t>
  </si>
  <si>
    <t>Calcasieu (CA) 250 to 254</t>
  </si>
  <si>
    <t>Calcasieu Clooney Island (CACL)</t>
  </si>
  <si>
    <t>Calcasieu (CA) 229 to 237</t>
  </si>
  <si>
    <t>Includes the fleets BLF and Devall</t>
  </si>
  <si>
    <t>Includes Bollinger down to the LNG Plant</t>
  </si>
  <si>
    <t>Calcasieu (CA) 237 to 242</t>
  </si>
  <si>
    <t>Gulf West Intracoastal Canal (CW) 241 to 245</t>
  </si>
  <si>
    <r>
      <t xml:space="preserve">Box barges (loaded) will be charged </t>
    </r>
    <r>
      <rPr>
        <b/>
        <sz val="12"/>
        <rFont val="Arial"/>
        <family val="2"/>
      </rPr>
      <t>1.5x</t>
    </r>
    <r>
      <rPr>
        <sz val="12"/>
        <rFont val="Arial"/>
        <family val="2"/>
      </rPr>
      <t xml:space="preserve"> the shift rate</t>
    </r>
  </si>
  <si>
    <r>
      <t xml:space="preserve">Barges over 200' in length or over 35' in width will be charged </t>
    </r>
    <r>
      <rPr>
        <b/>
        <sz val="12"/>
        <rFont val="Arial"/>
        <family val="2"/>
      </rPr>
      <t>1.5x</t>
    </r>
    <r>
      <rPr>
        <sz val="12"/>
        <rFont val="Arial"/>
        <family val="2"/>
      </rPr>
      <t xml:space="preserve"> the shift rate</t>
    </r>
  </si>
  <si>
    <r>
      <t xml:space="preserve">Barges over 250' in length but less than 320' will be charged </t>
    </r>
    <r>
      <rPr>
        <b/>
        <sz val="12"/>
        <rFont val="Arial"/>
        <family val="2"/>
      </rPr>
      <t>2x</t>
    </r>
    <r>
      <rPr>
        <sz val="12"/>
        <rFont val="Arial"/>
        <family val="2"/>
      </rPr>
      <t xml:space="preserve"> the shift rate</t>
    </r>
  </si>
  <si>
    <t>Industrial Canal (ID) Docks</t>
  </si>
  <si>
    <t xml:space="preserve">Zone 6 </t>
  </si>
  <si>
    <t>BLACK LAKE FLEET SERVICE</t>
  </si>
  <si>
    <t>All IN &amp; OUT Charges will be billed at the posted/escalated hourly rate for the respective fleeting location.</t>
  </si>
  <si>
    <t xml:space="preserve">The Corpus Fleet rates are per the direction of the Port of Corpus Christi Port Commission. </t>
  </si>
  <si>
    <r>
      <rPr>
        <b/>
        <sz val="12"/>
        <rFont val="Arial"/>
        <family val="2"/>
      </rPr>
      <t>Zone</t>
    </r>
    <r>
      <rPr>
        <sz val="12"/>
        <rFont val="Arial"/>
        <family val="2"/>
      </rPr>
      <t xml:space="preserve"> </t>
    </r>
    <r>
      <rPr>
        <b/>
        <sz val="12"/>
        <rFont val="Arial"/>
        <family val="2"/>
      </rPr>
      <t>7</t>
    </r>
    <r>
      <rPr>
        <sz val="12"/>
        <rFont val="Arial"/>
        <family val="2"/>
      </rPr>
      <t xml:space="preserve"> </t>
    </r>
  </si>
  <si>
    <t>Calcasieu (CA) 254.3 and above</t>
  </si>
  <si>
    <t>(Everything above I-10 bridge)</t>
  </si>
  <si>
    <t>Current FSC based on previous months fuel/lube purchases</t>
  </si>
  <si>
    <t>$75.00 for barges not currently fleeted or being dropped in the fleet and the linehaul barges that are continuing on the voyage that are in the same fleet more than 4 hours but less than 18 hours.</t>
  </si>
  <si>
    <t>MISCELLANEOUS CHARGES</t>
  </si>
  <si>
    <t>In/Out High Water**</t>
  </si>
  <si>
    <t>**Extreme High Water Surcharge</t>
  </si>
  <si>
    <r>
      <t xml:space="preserve">Regulation </t>
    </r>
    <r>
      <rPr>
        <sz val="10"/>
        <rFont val="Calibri"/>
        <family val="2"/>
      </rPr>
      <t>→</t>
    </r>
    <r>
      <rPr>
        <sz val="9"/>
        <rFont val="Arial"/>
        <family val="2"/>
      </rPr>
      <t xml:space="preserve"> </t>
    </r>
    <r>
      <rPr>
        <sz val="10"/>
        <rFont val="Arial"/>
        <family val="2"/>
      </rPr>
      <t>denotes any/all Standard 195'x35' barges, 200'x35' barges, and other smaller barges.</t>
    </r>
  </si>
  <si>
    <r>
      <t xml:space="preserve">Non-Regulation </t>
    </r>
    <r>
      <rPr>
        <sz val="10"/>
        <rFont val="Calibri"/>
        <family val="2"/>
      </rPr>
      <t>→</t>
    </r>
    <r>
      <rPr>
        <sz val="10"/>
        <rFont val="Arial"/>
        <family val="2"/>
      </rPr>
      <t xml:space="preserve"> denotes any/all barges OVER 200' in length and/or OVER 35' in width</t>
    </r>
  </si>
  <si>
    <r>
      <t xml:space="preserve">HIGH WATER - When the Baton Rouge gauge reaches 28' (High Water status) there will be a </t>
    </r>
    <r>
      <rPr>
        <b/>
        <sz val="10"/>
        <rFont val="Arial"/>
        <family val="2"/>
      </rPr>
      <t>33 1/3%</t>
    </r>
    <r>
      <rPr>
        <sz val="10"/>
        <rFont val="Arial"/>
        <family val="2"/>
      </rPr>
      <t xml:space="preserve"> surcharge on all rates on the LMR due to a reduction of tow sizes and fleeting capacity as per the Mississippi River Crisis Action Plan.</t>
    </r>
  </si>
  <si>
    <r>
      <t xml:space="preserve">**EXTREME HIGH WATER - When the Carrolton gauge reaches 12' (Extreme High Water) an </t>
    </r>
    <r>
      <rPr>
        <b/>
        <sz val="10"/>
        <rFont val="Arial"/>
        <family val="2"/>
      </rPr>
      <t>additional surcharge</t>
    </r>
    <r>
      <rPr>
        <sz val="10"/>
        <rFont val="Arial"/>
        <family val="2"/>
      </rPr>
      <t xml:space="preserve"> </t>
    </r>
    <r>
      <rPr>
        <sz val="10"/>
        <rFont val="Arial"/>
        <family val="2"/>
      </rPr>
      <t>will be added to all In/Out charges for all LMR fleets, which is a result of the additional HP requirements as mandated by the USCG in 33 CFR § 165.803.</t>
    </r>
  </si>
  <si>
    <t>Kirby Barge Fleeting Rates</t>
  </si>
  <si>
    <t>Platts Oilgram Price Report, Product Price Assessment, U.S. Gulf Coast, Waterborne Low, Ultra Low Sulfur Diesel</t>
  </si>
  <si>
    <t>**Barges over 250' - 300' in length</t>
  </si>
  <si>
    <t>Oversized Barge Rate Multipliers</t>
  </si>
  <si>
    <t>Barges over 250' up to 300' in length</t>
  </si>
  <si>
    <t>**Barges 250' up to 300' in length</t>
  </si>
  <si>
    <t>Barges 250' up to 300' in length</t>
  </si>
  <si>
    <t>Barges 201' up to 249' in length and/or 40' to 54' in width</t>
  </si>
  <si>
    <t>Standard Rates with Fuel Escalation</t>
  </si>
  <si>
    <t>All Corpus Fleet</t>
  </si>
  <si>
    <t>Seadrift</t>
  </si>
  <si>
    <t>Port Arthur</t>
  </si>
  <si>
    <t>Beaumont</t>
  </si>
  <si>
    <t>Black Lake Fleet</t>
  </si>
  <si>
    <t>Martin Energy Services posted Off Rd ULSD fuel price average of prior month plus lube</t>
  </si>
  <si>
    <t>Reg-Dry Cargo</t>
  </si>
  <si>
    <t>KIRBY INLAND MARINE, LP - LOUISIANA (LMR)</t>
  </si>
  <si>
    <t>KIRBY INLAND MARINE, LP</t>
  </si>
  <si>
    <t>Boats up to 2000 Horsepower</t>
  </si>
  <si>
    <t>Boats up to 2700 Horsepower</t>
  </si>
  <si>
    <t>Boats up to 2000 HP</t>
  </si>
  <si>
    <t>Boats up to 2700 HP</t>
  </si>
  <si>
    <t>Boats over 2700 HP</t>
  </si>
  <si>
    <t>Vopak-Upper Dock</t>
  </si>
  <si>
    <t>Vopak-Lower Dock</t>
  </si>
  <si>
    <t>Vopak</t>
  </si>
  <si>
    <t>Calcasieu Lock assists billed at a 3-hr minimum</t>
  </si>
  <si>
    <t>SHIFTING/TOWING/FLEETING SERVICES</t>
  </si>
  <si>
    <t>Louisiana &amp; West Virginia Harbor</t>
  </si>
  <si>
    <t>Shifting/Fleeting/LMR Towing Rates</t>
  </si>
  <si>
    <t>$299.13 per hour boat rate at $2.12 fuel</t>
  </si>
  <si>
    <t>$299.13 x 1.03% = $308.10</t>
  </si>
  <si>
    <r>
      <t xml:space="preserve">Platt's Oilgram Price Report, Product Price Assessment, </t>
    </r>
    <r>
      <rPr>
        <sz val="12"/>
        <color rgb="FFFF0000"/>
        <rFont val="Arial"/>
        <family val="2"/>
      </rPr>
      <t>ULSD</t>
    </r>
    <r>
      <rPr>
        <sz val="12"/>
        <rFont val="Arial"/>
        <family val="2"/>
      </rPr>
      <t xml:space="preserve"> USGC Waterborne Low</t>
    </r>
  </si>
  <si>
    <t>Kirby Fleeting Terms and Conditions</t>
  </si>
  <si>
    <t>https://kirbycorp.com/marine-transportation/inland-marine/</t>
  </si>
  <si>
    <t>% (Standard Escalator) High Water - Fleeting</t>
  </si>
  <si>
    <r>
      <t>change semi-monthly</t>
    </r>
    <r>
      <rPr>
        <b/>
        <i/>
        <sz val="12"/>
        <rFont val="Arial"/>
        <family val="2"/>
      </rPr>
      <t xml:space="preserve"> manually </t>
    </r>
    <r>
      <rPr>
        <i/>
        <sz val="12"/>
        <rFont val="Arial"/>
        <family val="2"/>
      </rPr>
      <t xml:space="preserve">based on platts previous semi-month average (C7) see </t>
    </r>
    <r>
      <rPr>
        <b/>
        <i/>
        <sz val="12"/>
        <rFont val="Arial"/>
        <family val="2"/>
      </rPr>
      <t xml:space="preserve">Fuel Escalator </t>
    </r>
    <r>
      <rPr>
        <i/>
        <sz val="12"/>
        <rFont val="Arial"/>
        <family val="2"/>
      </rPr>
      <t>tab</t>
    </r>
  </si>
  <si>
    <r>
      <t xml:space="preserve">change semi-monthly </t>
    </r>
    <r>
      <rPr>
        <b/>
        <i/>
        <sz val="12"/>
        <rFont val="Arial"/>
        <family val="2"/>
      </rPr>
      <t>manually</t>
    </r>
    <r>
      <rPr>
        <i/>
        <sz val="12"/>
        <rFont val="Arial"/>
        <family val="2"/>
      </rPr>
      <t xml:space="preserve"> based on platts previous semi-month average (C7) see </t>
    </r>
    <r>
      <rPr>
        <b/>
        <i/>
        <sz val="12"/>
        <rFont val="Arial"/>
        <family val="2"/>
      </rPr>
      <t xml:space="preserve">Fuel Escalator </t>
    </r>
    <r>
      <rPr>
        <i/>
        <sz val="12"/>
        <rFont val="Arial"/>
        <family val="2"/>
      </rPr>
      <t>tab</t>
    </r>
  </si>
  <si>
    <t>Previous semi-month avg / change semi-monthly</t>
  </si>
  <si>
    <r>
      <t>change semi-monthly</t>
    </r>
    <r>
      <rPr>
        <b/>
        <i/>
        <sz val="12"/>
        <rFont val="Arial"/>
        <family val="2"/>
      </rPr>
      <t xml:space="preserve"> manually </t>
    </r>
    <r>
      <rPr>
        <i/>
        <sz val="12"/>
        <rFont val="Arial"/>
        <family val="2"/>
      </rPr>
      <t xml:space="preserve">based on MES previous semi-month average (C19) see fuel escalator on </t>
    </r>
    <r>
      <rPr>
        <b/>
        <i/>
        <sz val="12"/>
        <rFont val="Arial"/>
        <family val="2"/>
      </rPr>
      <t xml:space="preserve">MES </t>
    </r>
    <r>
      <rPr>
        <i/>
        <sz val="12"/>
        <rFont val="Arial"/>
        <family val="2"/>
      </rPr>
      <t>fuel workbook</t>
    </r>
  </si>
  <si>
    <t>MES - Lake Charles semi-monthly fuel cost average, plus lubes</t>
  </si>
  <si>
    <t>Platts previous semi-month avg / change semi-monthly</t>
  </si>
  <si>
    <t>In/Out Charge</t>
  </si>
  <si>
    <t>Kirby Barge Fleeting Base Rates</t>
  </si>
  <si>
    <t>***There will be an additional 33.3% charge added to all rates during high water conditions***</t>
  </si>
  <si>
    <t>When the Baton Rouge gauge reaches 28' (High Water status) there will be a 33.3% charge added to all rates</t>
  </si>
  <si>
    <t>Running - Hourly</t>
  </si>
  <si>
    <t>Standby - Hourly</t>
  </si>
  <si>
    <t>Hourly Vessel Rates with High Water Surcharge</t>
  </si>
  <si>
    <t>(with fuel escalation)</t>
  </si>
  <si>
    <t>(no fuel escalation)</t>
  </si>
  <si>
    <r>
      <t xml:space="preserve">HIGH WATER - When the Baton Rouge gauge reaches 28' (High Water status) there will be a </t>
    </r>
    <r>
      <rPr>
        <b/>
        <sz val="10"/>
        <rFont val="Arial"/>
        <family val="2"/>
      </rPr>
      <t>33.3%</t>
    </r>
    <r>
      <rPr>
        <sz val="10"/>
        <rFont val="Arial"/>
        <family val="2"/>
      </rPr>
      <t xml:space="preserve"> surcharge on all rates on the LMR due to a reduction of tow sizes and fleeting capacity as per the Mississippi River Crisis Action Plan.</t>
    </r>
  </si>
  <si>
    <t>Standard Rates With 33.3% High Water Surcharge Plus Fuel Escalation</t>
  </si>
  <si>
    <t>Base fuel price $1.00, adjusted monthly</t>
  </si>
  <si>
    <t>Above Bollinger to mouth of Bayou d'Inde</t>
  </si>
  <si>
    <t>All points on Bayou d'Inde</t>
  </si>
  <si>
    <t>HOURLY</t>
  </si>
  <si>
    <t>Hourly Boat Rate</t>
  </si>
  <si>
    <t>Hourly Standby Rate</t>
  </si>
  <si>
    <t>Tug assist rate at fleet building/breaking tow</t>
  </si>
  <si>
    <t>TT Barge 237, Tiger Fleet</t>
  </si>
  <si>
    <t>TOW BUILDING / FLEET STANDBY RATES</t>
  </si>
  <si>
    <r>
      <t xml:space="preserve">Oversize </t>
    </r>
    <r>
      <rPr>
        <sz val="10"/>
        <rFont val="Calibri"/>
        <family val="2"/>
      </rPr>
      <t>→</t>
    </r>
    <r>
      <rPr>
        <sz val="10"/>
        <rFont val="Arial"/>
        <family val="2"/>
      </rPr>
      <t xml:space="preserve"> denotes any/all barges OVER 300 in length and/or OVER 54' in width</t>
    </r>
  </si>
  <si>
    <t>Baton Rouge Fleets</t>
  </si>
  <si>
    <t>Base Rates Effective January 01, 2025</t>
  </si>
  <si>
    <t>Base Rates Effective January 1, 2025</t>
  </si>
  <si>
    <t>Baton Rouge Fleets - Rates with Fuel Escalation</t>
  </si>
  <si>
    <t>Effective Date January 1, 2025</t>
  </si>
  <si>
    <t>Effective January 01, 2025</t>
  </si>
  <si>
    <t>Westlake Fleet (Lake Charles)</t>
  </si>
  <si>
    <r>
      <t xml:space="preserve">T &amp; T Geismar Dock Shifts (with </t>
    </r>
    <r>
      <rPr>
        <b/>
        <sz val="12"/>
        <color rgb="FFFF0000"/>
        <rFont val="Arial"/>
        <family val="2"/>
      </rPr>
      <t>High Water</t>
    </r>
    <r>
      <rPr>
        <sz val="12"/>
        <rFont val="Arial"/>
        <family val="2"/>
      </rPr>
      <t xml:space="preserve"> Charge)</t>
    </r>
  </si>
  <si>
    <t>T &amp; T Barge - Mile 183 - Geismar LA</t>
  </si>
  <si>
    <t xml:space="preserve">“Each barge owner/operator whom requests (hereinafter each a “Requestor”) that Kirby provide marine transportation services </t>
  </si>
  <si>
    <t xml:space="preserve">hereunder, which expression includes: (i) towing services; and/or, (ii) hourly harbor shifting services and/or hourly standby boat </t>
  </si>
  <si>
    <t xml:space="preserve">services represents and warrants that when tendered by the Requestor to Kirby that each barge or other vessel shall be tight, </t>
  </si>
  <si>
    <t xml:space="preserve">staunch, and seaworthy, fully equipped and supplied. To the extent that Kirby determines, at any time following Kirby’s acceptance </t>
  </si>
  <si>
    <t xml:space="preserve">of tender from Requestor, that the condition of such barge or other vessel is unsuitable for the requested marine transportation </t>
  </si>
  <si>
    <t xml:space="preserve">services, is unseaworthy, or for any reason constitutes a risk or hazard to the entirety of tow, then Kirby shall so notify Requestor </t>
  </si>
  <si>
    <t xml:space="preserve">in writing, and Requestor shall immediately take action to remedy the condition and/or deficiency. Requestor acknowledges and </t>
  </si>
  <si>
    <t>agrees that a Kirby standby boat shall remain with such barge at the then-current hourly standby boat services rate –    </t>
  </si>
  <si>
    <t xml:space="preserve">merely as an accommodation to Requestor – until Requestor takes action as aforesaid.” </t>
  </si>
  <si>
    <r>
      <t xml:space="preserve">Regulation </t>
    </r>
    <r>
      <rPr>
        <sz val="10"/>
        <rFont val="Calibri"/>
        <family val="2"/>
      </rPr>
      <t>→</t>
    </r>
    <r>
      <rPr>
        <sz val="9"/>
        <rFont val="Arial"/>
        <family val="2"/>
      </rPr>
      <t xml:space="preserve"> </t>
    </r>
    <r>
      <rPr>
        <sz val="10"/>
        <rFont val="Arial"/>
        <family val="2"/>
      </rPr>
      <t>denotes Standard 195' x 35' barges, 200' x 35' barges, and other smaller barges.</t>
    </r>
  </si>
  <si>
    <r>
      <t xml:space="preserve">Non-Regulation </t>
    </r>
    <r>
      <rPr>
        <sz val="10"/>
        <rFont val="Calibri"/>
        <family val="2"/>
      </rPr>
      <t>→</t>
    </r>
    <r>
      <rPr>
        <sz val="10"/>
        <rFont val="Arial"/>
        <family val="2"/>
      </rPr>
      <t xml:space="preserve"> denotes barges 201' to 249' in length or over 35' to 54' in width.</t>
    </r>
  </si>
  <si>
    <r>
      <t xml:space="preserve">Oversize </t>
    </r>
    <r>
      <rPr>
        <sz val="10"/>
        <rFont val="Calibri"/>
        <family val="2"/>
      </rPr>
      <t>→</t>
    </r>
    <r>
      <rPr>
        <sz val="10"/>
        <rFont val="Arial"/>
        <family val="2"/>
      </rPr>
      <t xml:space="preserve"> denotes barges 250' up to 300' in length.</t>
    </r>
  </si>
  <si>
    <r>
      <t xml:space="preserve">Barges over 201' to 249' in length or over 40' to 54' in width will be charged </t>
    </r>
    <r>
      <rPr>
        <b/>
        <sz val="12"/>
        <rFont val="Arial"/>
        <family val="2"/>
      </rPr>
      <t>1.5x</t>
    </r>
    <r>
      <rPr>
        <sz val="12"/>
        <rFont val="Arial"/>
        <family val="2"/>
      </rPr>
      <t xml:space="preserve"> the shift rate</t>
    </r>
  </si>
  <si>
    <r>
      <t xml:space="preserve">Barges over 250' up to 300' in length will be charged </t>
    </r>
    <r>
      <rPr>
        <b/>
        <sz val="12"/>
        <rFont val="Arial"/>
        <family val="2"/>
      </rPr>
      <t>2x</t>
    </r>
    <r>
      <rPr>
        <sz val="12"/>
        <rFont val="Arial"/>
        <family val="2"/>
      </rPr>
      <t xml:space="preserve"> the shift rate</t>
    </r>
  </si>
  <si>
    <t>*Barges 201' to 249' in length or over 40' to 54' in width</t>
  </si>
  <si>
    <t>Barges 201' to 249' in length or 40' to 54' in width</t>
  </si>
  <si>
    <t>Carline 231 Fleet</t>
  </si>
  <si>
    <t>Pipeline Solutions Port 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</si>
</sst>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mmmm\ d\,\ yyyy"/>
    <numFmt numFmtId="165" formatCode="0.000"/>
    <numFmt numFmtId="166" formatCode="0.0000"/>
    <numFmt numFmtId="167" formatCode="&quot;$&quot;#,##0.0000"/>
    <numFmt numFmtId="168" formatCode="dd\-mmm\-yy"/>
    <numFmt numFmtId="169" formatCode="[$-409]mmmm\ d\,\ yyyy;@"/>
    <numFmt numFmtId="170" formatCode="&quot;$&quot;#,##0.00"/>
  </numFmts>
  <fonts count="61"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b/>
      <sz val="14"/>
      <name val="Arial"/>
      <family val="2"/>
    </font>
    <font>
      <sz val="12"/>
      <color indexed="46"/>
      <name val="Arial"/>
      <family val="2"/>
    </font>
    <font>
      <b/>
      <sz val="12"/>
      <color indexed="49"/>
      <name val="Arial"/>
      <family val="2"/>
    </font>
    <font>
      <sz val="12"/>
      <color indexed="10"/>
      <name val="Arial"/>
      <family val="2"/>
    </font>
    <font>
      <b/>
      <sz val="12"/>
      <color indexed="46"/>
      <name val="Arial"/>
      <family val="2"/>
    </font>
    <font>
      <sz val="12"/>
      <color indexed="49"/>
      <name val="Arial"/>
      <family val="2"/>
    </font>
    <font>
      <sz val="8"/>
      <name val="Arial"/>
      <family val="2"/>
    </font>
    <font>
      <sz val="12"/>
      <color indexed="9"/>
      <name val="Arial"/>
      <family val="2"/>
    </font>
    <font>
      <b/>
      <sz val="12"/>
      <color indexed="12"/>
      <name val="Arial"/>
      <family val="2"/>
    </font>
    <font>
      <sz val="8"/>
      <name val="Arial"/>
      <family val="2"/>
    </font>
    <font>
      <sz val="12"/>
      <color indexed="49"/>
      <name val="Arial"/>
      <family val="2"/>
    </font>
    <font>
      <sz val="12"/>
      <color indexed="12"/>
      <name val="Arial"/>
      <family val="2"/>
    </font>
    <font>
      <sz val="24"/>
      <name val="Arial"/>
      <family val="2"/>
    </font>
    <font>
      <sz val="20"/>
      <name val="Arial"/>
      <family val="2"/>
    </font>
    <font>
      <sz val="14"/>
      <name val="Times New Roman"/>
      <family val="1"/>
    </font>
    <font>
      <sz val="12"/>
      <name val="Times New Roman"/>
      <family val="1"/>
    </font>
    <font>
      <b/>
      <u/>
      <sz val="12"/>
      <name val="Arial"/>
      <family val="2"/>
    </font>
    <font>
      <b/>
      <sz val="18"/>
      <name val="Times New Roman"/>
      <family val="1"/>
    </font>
    <font>
      <b/>
      <sz val="10"/>
      <name val="Arial"/>
      <family val="2"/>
    </font>
    <font>
      <i/>
      <sz val="12"/>
      <name val="Arial"/>
      <family val="2"/>
    </font>
    <font>
      <b/>
      <i/>
      <sz val="12"/>
      <name val="Arial"/>
      <family val="2"/>
    </font>
    <font>
      <i/>
      <sz val="12"/>
      <name val="Times New Roman"/>
      <family val="1"/>
    </font>
    <font>
      <sz val="10"/>
      <color theme="1"/>
      <name val="Times New Roman"/>
      <family val="2"/>
    </font>
    <font>
      <b/>
      <sz val="12"/>
      <color rgb="FF0000FF"/>
      <name val="Arial"/>
      <family val="2"/>
    </font>
    <font>
      <b/>
      <sz val="14"/>
      <color theme="0" tint="-0.34998626667073579"/>
      <name val="Arial"/>
      <family val="2"/>
    </font>
    <font>
      <b/>
      <sz val="12"/>
      <color theme="0" tint="-0.34998626667073579"/>
      <name val="Arial"/>
      <family val="2"/>
    </font>
    <font>
      <sz val="12"/>
      <color theme="0" tint="-0.34998626667073579"/>
      <name val="Arial"/>
      <family val="2"/>
    </font>
    <font>
      <sz val="10"/>
      <color theme="0" tint="-0.34998626667073579"/>
      <name val="Arial"/>
      <family val="2"/>
    </font>
    <font>
      <sz val="14"/>
      <name val="Arial"/>
      <family val="2"/>
    </font>
    <font>
      <sz val="16"/>
      <name val="Arial"/>
      <family val="2"/>
    </font>
    <font>
      <sz val="12"/>
      <color rgb="FF0000FF"/>
      <name val="Arial"/>
      <family val="2"/>
    </font>
    <font>
      <b/>
      <sz val="16"/>
      <name val="Arial"/>
      <family val="2"/>
    </font>
    <font>
      <b/>
      <sz val="8"/>
      <name val="Arial"/>
      <family val="2"/>
    </font>
    <font>
      <sz val="10"/>
      <name val="Arial"/>
      <family val="2"/>
    </font>
    <font>
      <sz val="11"/>
      <name val="Arial"/>
      <family val="2"/>
    </font>
    <font>
      <b/>
      <sz val="11"/>
      <name val="Arial"/>
      <family val="2"/>
    </font>
    <font>
      <sz val="12"/>
      <name val="Arial"/>
      <family val="2"/>
    </font>
    <font>
      <sz val="10"/>
      <name val="Calibri"/>
      <family val="2"/>
    </font>
    <font>
      <sz val="9"/>
      <name val="Arial"/>
      <family val="2"/>
    </font>
    <font>
      <b/>
      <sz val="14"/>
      <color rgb="FF0000FF"/>
      <name val="Arial"/>
      <family val="2"/>
    </font>
    <font>
      <b/>
      <sz val="10"/>
      <color rgb="FFFF0000"/>
      <name val="Arial"/>
      <family val="2"/>
    </font>
    <font>
      <sz val="12"/>
      <name val="Arial"/>
      <family val="2"/>
    </font>
    <font>
      <b/>
      <sz val="12"/>
      <color rgb="FFFF0000"/>
      <name val="Arial"/>
      <family val="2"/>
    </font>
    <font>
      <sz val="12"/>
      <color rgb="FFFF0000"/>
      <name val="Arial"/>
      <family val="2"/>
    </font>
    <font>
      <b/>
      <sz val="18"/>
      <color rgb="FF006600"/>
      <name val="Arial"/>
      <family val="2"/>
    </font>
    <font>
      <b/>
      <sz val="12"/>
      <color theme="4" tint="-0.499984740745262"/>
      <name val="Arial"/>
      <family val="2"/>
    </font>
    <font>
      <b/>
      <i/>
      <sz val="10"/>
      <name val="Arial"/>
      <family val="2"/>
    </font>
    <font>
      <u/>
      <sz val="12"/>
      <color theme="10"/>
      <name val="Arial"/>
      <family val="2"/>
    </font>
    <font>
      <u/>
      <sz val="12"/>
      <color theme="10"/>
      <name val="Arial"/>
      <family val="2"/>
    </font>
    <font>
      <sz val="10"/>
      <color rgb="FF0000FF"/>
      <name val="Arial"/>
      <family val="2"/>
    </font>
    <font>
      <b/>
      <sz val="10"/>
      <color rgb="FF0000FF"/>
      <name val="Arial"/>
      <family val="2"/>
    </font>
    <font>
      <i/>
      <sz val="10"/>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rgb="FF00FF00"/>
        <bgColor indexed="64"/>
      </patternFill>
    </fill>
  </fills>
  <borders count="69">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55">
    <xf numFmtId="0" fontId="0" fillId="0" borderId="0"/>
    <xf numFmtId="0" fontId="7" fillId="0" borderId="0"/>
    <xf numFmtId="0" fontId="31" fillId="0" borderId="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0" fontId="31" fillId="0" borderId="0"/>
    <xf numFmtId="44" fontId="31"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5" fillId="0" borderId="0"/>
    <xf numFmtId="0" fontId="8" fillId="0" borderId="0"/>
    <xf numFmtId="0" fontId="8" fillId="0" borderId="0"/>
    <xf numFmtId="0" fontId="4" fillId="0" borderId="0"/>
    <xf numFmtId="0" fontId="3" fillId="0" borderId="0"/>
    <xf numFmtId="0" fontId="3" fillId="0" borderId="0"/>
    <xf numFmtId="43" fontId="8" fillId="0" borderId="0" applyFont="0" applyFill="0" applyBorder="0" applyAlignment="0" applyProtection="0"/>
    <xf numFmtId="44" fontId="8" fillId="0" borderId="0" applyFont="0" applyFill="0" applyBorder="0" applyAlignment="0" applyProtection="0"/>
    <xf numFmtId="0" fontId="42" fillId="0" borderId="0"/>
    <xf numFmtId="0" fontId="7" fillId="0" borderId="0"/>
    <xf numFmtId="0" fontId="2" fillId="0" borderId="0"/>
    <xf numFmtId="0" fontId="7"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9" fontId="1" fillId="0" borderId="0" applyFont="0" applyFill="0" applyBorder="0" applyAlignment="0" applyProtection="0"/>
    <xf numFmtId="9" fontId="45" fillId="0" borderId="0" applyFont="0" applyFill="0" applyBorder="0" applyAlignment="0" applyProtection="0"/>
    <xf numFmtId="44" fontId="50" fillId="0" borderId="0" applyFont="0" applyFill="0" applyBorder="0" applyAlignment="0" applyProtection="0"/>
    <xf numFmtId="0" fontId="7" fillId="0" borderId="0"/>
    <xf numFmtId="0" fontId="56" fillId="0" borderId="0" applyNumberFormat="0" applyFill="0" applyBorder="0" applyAlignment="0" applyProtection="0"/>
  </cellStyleXfs>
  <cellXfs count="655">
    <xf numFmtId="0" fontId="0" fillId="0" borderId="0" xfId="0"/>
    <xf numFmtId="39" fontId="0" fillId="0" borderId="0" xfId="0" applyNumberFormat="1"/>
    <xf numFmtId="39" fontId="0" fillId="0" borderId="0" xfId="0" applyNumberFormat="1" applyAlignment="1">
      <alignment horizontal="center"/>
    </xf>
    <xf numFmtId="0" fontId="0" fillId="0" borderId="0" xfId="0" applyAlignment="1">
      <alignment horizontal="centerContinuous"/>
    </xf>
    <xf numFmtId="0" fontId="6" fillId="0" borderId="0" xfId="0" applyFont="1" applyAlignment="1">
      <alignment horizontal="centerContinuous"/>
    </xf>
    <xf numFmtId="39" fontId="6" fillId="0" borderId="0" xfId="0" applyNumberFormat="1" applyFont="1" applyAlignment="1">
      <alignment horizontal="centerContinuous"/>
    </xf>
    <xf numFmtId="164" fontId="6" fillId="0" borderId="0" xfId="0" applyNumberFormat="1" applyFont="1" applyAlignment="1">
      <alignment horizontal="centerContinuous"/>
    </xf>
    <xf numFmtId="39" fontId="0" fillId="0" borderId="0" xfId="0" applyNumberFormat="1" applyAlignment="1">
      <alignment horizontal="centerContinuous"/>
    </xf>
    <xf numFmtId="0" fontId="0" fillId="0" borderId="3" xfId="0" applyBorder="1"/>
    <xf numFmtId="0" fontId="6" fillId="0" borderId="0" xfId="0" applyFont="1"/>
    <xf numFmtId="0" fontId="6" fillId="0" borderId="0" xfId="0" applyFont="1" applyAlignment="1">
      <alignment horizontal="left"/>
    </xf>
    <xf numFmtId="0" fontId="0" fillId="0" borderId="0" xfId="0" applyAlignment="1">
      <alignment horizontal="left"/>
    </xf>
    <xf numFmtId="0" fontId="0" fillId="0" borderId="4" xfId="0" applyBorder="1"/>
    <xf numFmtId="0" fontId="0" fillId="0" borderId="3" xfId="0" applyBorder="1" applyAlignment="1">
      <alignment horizontal="center"/>
    </xf>
    <xf numFmtId="0" fontId="9" fillId="0" borderId="0" xfId="0" applyFont="1" applyAlignment="1">
      <alignment horizontal="centerContinuous"/>
    </xf>
    <xf numFmtId="37" fontId="0" fillId="0" borderId="5" xfId="0" applyNumberFormat="1" applyBorder="1" applyAlignment="1">
      <alignment horizontal="center"/>
    </xf>
    <xf numFmtId="164" fontId="11" fillId="0" borderId="0" xfId="0" applyNumberFormat="1" applyFont="1" applyAlignment="1">
      <alignment horizontal="centerContinuous"/>
    </xf>
    <xf numFmtId="0" fontId="15" fillId="0" borderId="0" xfId="0" applyFont="1"/>
    <xf numFmtId="0" fontId="6" fillId="0" borderId="0" xfId="0" applyFont="1" applyAlignment="1">
      <alignment horizontal="right"/>
    </xf>
    <xf numFmtId="39" fontId="6" fillId="0" borderId="0" xfId="0" applyNumberFormat="1" applyFont="1"/>
    <xf numFmtId="10" fontId="13" fillId="0" borderId="0" xfId="0" applyNumberFormat="1" applyFont="1"/>
    <xf numFmtId="166" fontId="10" fillId="0" borderId="0" xfId="0" applyNumberFormat="1" applyFont="1"/>
    <xf numFmtId="0" fontId="0" fillId="0" borderId="0" xfId="0" applyAlignment="1">
      <alignment horizontal="center"/>
    </xf>
    <xf numFmtId="39" fontId="17" fillId="0" borderId="0" xfId="0" applyNumberFormat="1" applyFont="1"/>
    <xf numFmtId="0" fontId="10" fillId="0" borderId="0" xfId="0" applyFont="1"/>
    <xf numFmtId="10" fontId="16" fillId="0" borderId="0" xfId="0" applyNumberFormat="1" applyFont="1"/>
    <xf numFmtId="0" fontId="14" fillId="0" borderId="0" xfId="0" applyFont="1"/>
    <xf numFmtId="168" fontId="14" fillId="0" borderId="0" xfId="0" applyNumberFormat="1" applyFont="1" applyAlignment="1">
      <alignment horizontal="right"/>
    </xf>
    <xf numFmtId="10" fontId="13" fillId="0" borderId="0" xfId="0" applyNumberFormat="1" applyFont="1" applyAlignment="1">
      <alignment horizontal="right"/>
    </xf>
    <xf numFmtId="167" fontId="12" fillId="0" borderId="0" xfId="0" applyNumberFormat="1" applyFont="1"/>
    <xf numFmtId="168" fontId="12" fillId="0" borderId="0" xfId="0" quotePrefix="1" applyNumberFormat="1" applyFont="1" applyAlignment="1">
      <alignment horizontal="centerContinuous" wrapText="1"/>
    </xf>
    <xf numFmtId="168" fontId="11" fillId="0" borderId="0" xfId="0" applyNumberFormat="1" applyFont="1" applyAlignment="1">
      <alignment horizontal="center"/>
    </xf>
    <xf numFmtId="168" fontId="14" fillId="0" borderId="0" xfId="0" applyNumberFormat="1" applyFont="1" applyAlignment="1">
      <alignment horizontal="center"/>
    </xf>
    <xf numFmtId="0" fontId="6" fillId="0" borderId="0" xfId="0" applyFont="1" applyAlignment="1">
      <alignment horizontal="center"/>
    </xf>
    <xf numFmtId="0" fontId="28" fillId="0" borderId="0" xfId="0" applyFont="1" applyAlignment="1">
      <alignment horizontal="center"/>
    </xf>
    <xf numFmtId="0" fontId="0" fillId="0" borderId="18" xfId="0" applyBorder="1"/>
    <xf numFmtId="0" fontId="0" fillId="0" borderId="20" xfId="0" applyBorder="1"/>
    <xf numFmtId="39" fontId="6" fillId="0" borderId="21" xfId="0" applyNumberFormat="1" applyFont="1" applyBorder="1" applyAlignment="1">
      <alignment horizontal="center"/>
    </xf>
    <xf numFmtId="0" fontId="6" fillId="0" borderId="0" xfId="1" applyFont="1" applyAlignment="1">
      <alignment horizontal="centerContinuous"/>
    </xf>
    <xf numFmtId="39" fontId="6" fillId="0" borderId="0" xfId="1" applyNumberFormat="1" applyFont="1" applyAlignment="1">
      <alignment horizontal="centerContinuous"/>
    </xf>
    <xf numFmtId="39" fontId="7" fillId="0" borderId="0" xfId="1" applyNumberFormat="1" applyAlignment="1">
      <alignment horizontal="centerContinuous"/>
    </xf>
    <xf numFmtId="0" fontId="6" fillId="0" borderId="0" xfId="1" applyFont="1" applyAlignment="1">
      <alignment horizontal="left"/>
    </xf>
    <xf numFmtId="0" fontId="7" fillId="0" borderId="0" xfId="1" applyAlignment="1">
      <alignment horizontal="left"/>
    </xf>
    <xf numFmtId="39" fontId="7" fillId="0" borderId="0" xfId="1" applyNumberFormat="1" applyAlignment="1">
      <alignment horizontal="left"/>
    </xf>
    <xf numFmtId="0" fontId="7" fillId="0" borderId="0" xfId="1" applyAlignment="1">
      <alignment horizontal="centerContinuous"/>
    </xf>
    <xf numFmtId="0" fontId="7" fillId="0" borderId="0" xfId="1"/>
    <xf numFmtId="0" fontId="34" fillId="0" borderId="0" xfId="0" applyFont="1" applyAlignment="1">
      <alignment horizontal="left"/>
    </xf>
    <xf numFmtId="0" fontId="35" fillId="0" borderId="0" xfId="0" applyFont="1" applyAlignment="1">
      <alignment horizontal="left"/>
    </xf>
    <xf numFmtId="0" fontId="35" fillId="0" borderId="0" xfId="23" applyFont="1" applyAlignment="1">
      <alignment horizontal="left"/>
    </xf>
    <xf numFmtId="0" fontId="34" fillId="0" borderId="0" xfId="23" applyFont="1" applyAlignment="1">
      <alignment horizontal="left"/>
    </xf>
    <xf numFmtId="0" fontId="37" fillId="0" borderId="0" xfId="0" applyFont="1"/>
    <xf numFmtId="0" fontId="38" fillId="0" borderId="0" xfId="0" applyFont="1"/>
    <xf numFmtId="0" fontId="34" fillId="0" borderId="0" xfId="0" applyFont="1"/>
    <xf numFmtId="164" fontId="34" fillId="0" borderId="0" xfId="0" applyNumberFormat="1" applyFont="1"/>
    <xf numFmtId="0" fontId="33" fillId="0" borderId="0" xfId="0" applyFont="1"/>
    <xf numFmtId="37" fontId="34" fillId="0" borderId="0" xfId="0" applyNumberFormat="1" applyFont="1" applyAlignment="1">
      <alignment horizontal="left"/>
    </xf>
    <xf numFmtId="0" fontId="35" fillId="0" borderId="0" xfId="0" applyFont="1"/>
    <xf numFmtId="0" fontId="35" fillId="0" borderId="0" xfId="1" applyFont="1"/>
    <xf numFmtId="0" fontId="34" fillId="0" borderId="0" xfId="1" applyFont="1"/>
    <xf numFmtId="0" fontId="37" fillId="0" borderId="0" xfId="0" applyFont="1" applyAlignment="1">
      <alignment vertical="center" wrapText="1"/>
    </xf>
    <xf numFmtId="0" fontId="34" fillId="0" borderId="0" xfId="0" applyFont="1" applyAlignment="1">
      <alignment horizontal="center"/>
    </xf>
    <xf numFmtId="0" fontId="33" fillId="0" borderId="0" xfId="1" applyFont="1" applyAlignment="1">
      <alignment horizontal="center"/>
    </xf>
    <xf numFmtId="0" fontId="35" fillId="0" borderId="0" xfId="1" applyFont="1" applyAlignment="1">
      <alignment horizontal="center"/>
    </xf>
    <xf numFmtId="164" fontId="34" fillId="0" borderId="0" xfId="0" applyNumberFormat="1" applyFont="1" applyAlignment="1">
      <alignment horizontal="center"/>
    </xf>
    <xf numFmtId="164" fontId="34" fillId="0" borderId="0" xfId="1" applyNumberFormat="1" applyFont="1" applyAlignment="1">
      <alignment horizontal="center"/>
    </xf>
    <xf numFmtId="0" fontId="34" fillId="0" borderId="0" xfId="1" applyFont="1" applyAlignment="1">
      <alignment horizontal="center"/>
    </xf>
    <xf numFmtId="0" fontId="36" fillId="0" borderId="0" xfId="25" applyFont="1"/>
    <xf numFmtId="0" fontId="35" fillId="0" borderId="0" xfId="0" applyFont="1" applyAlignment="1">
      <alignment horizontal="center"/>
    </xf>
    <xf numFmtId="37" fontId="34" fillId="0" borderId="0" xfId="0" applyNumberFormat="1" applyFont="1"/>
    <xf numFmtId="0" fontId="35" fillId="0" borderId="0" xfId="23" applyFont="1"/>
    <xf numFmtId="0" fontId="34" fillId="0" borderId="0" xfId="23" applyFont="1"/>
    <xf numFmtId="0" fontId="38"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horizontal="center"/>
    </xf>
    <xf numFmtId="164" fontId="6" fillId="0" borderId="0" xfId="1" applyNumberFormat="1" applyFont="1"/>
    <xf numFmtId="164" fontId="6" fillId="0" borderId="0" xfId="0" applyNumberFormat="1" applyFont="1" applyAlignment="1">
      <alignment horizontal="center"/>
    </xf>
    <xf numFmtId="37" fontId="17" fillId="0" borderId="0" xfId="1" applyNumberFormat="1" applyFont="1"/>
    <xf numFmtId="0" fontId="6" fillId="0" borderId="0" xfId="1" applyFont="1"/>
    <xf numFmtId="0" fontId="7" fillId="0" borderId="0" xfId="0" applyFont="1"/>
    <xf numFmtId="0" fontId="6" fillId="0" borderId="0" xfId="1" applyFont="1" applyAlignment="1">
      <alignment horizontal="center"/>
    </xf>
    <xf numFmtId="39" fontId="17" fillId="0" borderId="0" xfId="0" applyNumberFormat="1" applyFont="1" applyAlignment="1">
      <alignment vertical="center"/>
    </xf>
    <xf numFmtId="39" fontId="20" fillId="0" borderId="0" xfId="0" applyNumberFormat="1" applyFont="1"/>
    <xf numFmtId="0" fontId="0" fillId="0" borderId="0" xfId="0" applyAlignment="1">
      <alignment vertical="center" wrapText="1"/>
    </xf>
    <xf numFmtId="0" fontId="7" fillId="0" borderId="35" xfId="0" applyFont="1" applyBorder="1" applyAlignment="1">
      <alignment horizontal="left"/>
    </xf>
    <xf numFmtId="0" fontId="7" fillId="0" borderId="29" xfId="0" applyFont="1" applyBorder="1"/>
    <xf numFmtId="166" fontId="35" fillId="0" borderId="0" xfId="0" applyNumberFormat="1" applyFont="1" applyAlignment="1">
      <alignment horizontal="center"/>
    </xf>
    <xf numFmtId="17" fontId="0" fillId="0" borderId="0" xfId="0" applyNumberFormat="1"/>
    <xf numFmtId="17" fontId="28" fillId="0" borderId="0" xfId="0" applyNumberFormat="1" applyFont="1"/>
    <xf numFmtId="164" fontId="32" fillId="0" borderId="0" xfId="0" applyNumberFormat="1" applyFont="1" applyAlignment="1">
      <alignment horizontal="centerContinuous"/>
    </xf>
    <xf numFmtId="0" fontId="39" fillId="0" borderId="0" xfId="0" applyFont="1"/>
    <xf numFmtId="0" fontId="7" fillId="0" borderId="39" xfId="0" applyFont="1" applyBorder="1"/>
    <xf numFmtId="0" fontId="7" fillId="0" borderId="24" xfId="0" applyFont="1" applyBorder="1"/>
    <xf numFmtId="167" fontId="32" fillId="0" borderId="0" xfId="0" applyNumberFormat="1" applyFont="1" applyAlignment="1">
      <alignment horizontal="right"/>
    </xf>
    <xf numFmtId="39" fontId="0" fillId="0" borderId="2" xfId="0" applyNumberFormat="1" applyBorder="1" applyAlignment="1">
      <alignment horizontal="center"/>
    </xf>
    <xf numFmtId="0" fontId="6" fillId="0" borderId="4" xfId="0" applyFont="1" applyBorder="1" applyAlignment="1">
      <alignment horizontal="centerContinuous"/>
    </xf>
    <xf numFmtId="0" fontId="6" fillId="0" borderId="1" xfId="0" applyFont="1" applyBorder="1" applyAlignment="1">
      <alignment horizontal="centerContinuous"/>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7" xfId="0" applyFont="1" applyBorder="1" applyAlignment="1">
      <alignment horizontal="centerContinuous"/>
    </xf>
    <xf numFmtId="0" fontId="6" fillId="0" borderId="8" xfId="0" applyFont="1" applyBorder="1" applyAlignment="1">
      <alignment horizontal="centerContinuous"/>
    </xf>
    <xf numFmtId="0" fontId="6" fillId="0" borderId="9" xfId="0" applyFont="1" applyBorder="1" applyAlignment="1">
      <alignment horizontal="centerContinuous"/>
    </xf>
    <xf numFmtId="0" fontId="6" fillId="0" borderId="10" xfId="0" applyFont="1" applyBorder="1" applyAlignment="1">
      <alignment horizontal="centerContinuous"/>
    </xf>
    <xf numFmtId="0" fontId="6" fillId="0" borderId="11" xfId="0" applyFont="1" applyBorder="1" applyAlignment="1">
      <alignment horizontal="centerContinuous"/>
    </xf>
    <xf numFmtId="39" fontId="7" fillId="0" borderId="0" xfId="0" applyNumberFormat="1" applyFont="1" applyAlignment="1">
      <alignment horizontal="centerContinuous"/>
    </xf>
    <xf numFmtId="39" fontId="7" fillId="0" borderId="0" xfId="0" applyNumberFormat="1" applyFont="1" applyAlignment="1">
      <alignment horizontal="center"/>
    </xf>
    <xf numFmtId="0" fontId="29" fillId="0" borderId="19" xfId="0" applyFont="1" applyBorder="1" applyAlignment="1">
      <alignment horizontal="center"/>
    </xf>
    <xf numFmtId="0" fontId="6" fillId="0" borderId="18" xfId="0" applyFont="1" applyBorder="1" applyAlignment="1">
      <alignment horizontal="center"/>
    </xf>
    <xf numFmtId="0" fontId="0" fillId="0" borderId="17" xfId="0" applyBorder="1"/>
    <xf numFmtId="0" fontId="6" fillId="0" borderId="34" xfId="0" applyFont="1" applyBorder="1" applyAlignment="1">
      <alignment horizontal="centerContinuous"/>
    </xf>
    <xf numFmtId="37" fontId="17" fillId="0" borderId="0" xfId="0" applyNumberFormat="1" applyFont="1"/>
    <xf numFmtId="0" fontId="7" fillId="0" borderId="3" xfId="0" applyFont="1" applyBorder="1" applyAlignment="1">
      <alignment horizontal="center"/>
    </xf>
    <xf numFmtId="0" fontId="7" fillId="0" borderId="2" xfId="0" applyFont="1" applyBorder="1" applyAlignment="1">
      <alignment horizontal="left"/>
    </xf>
    <xf numFmtId="0" fontId="6" fillId="0" borderId="43" xfId="0" applyFont="1" applyBorder="1" applyAlignment="1">
      <alignment horizontal="centerContinuous"/>
    </xf>
    <xf numFmtId="0" fontId="7" fillId="0" borderId="50" xfId="0" applyFont="1" applyBorder="1"/>
    <xf numFmtId="39" fontId="32" fillId="0" borderId="17" xfId="1" applyNumberFormat="1" applyFont="1" applyBorder="1"/>
    <xf numFmtId="0" fontId="7" fillId="0" borderId="28" xfId="0" applyFont="1" applyBorder="1"/>
    <xf numFmtId="39" fontId="7" fillId="0" borderId="2" xfId="1" applyNumberFormat="1" applyBorder="1" applyAlignment="1">
      <alignment horizontal="center"/>
    </xf>
    <xf numFmtId="0" fontId="7" fillId="0" borderId="0" xfId="1" applyAlignment="1">
      <alignment horizontal="center"/>
    </xf>
    <xf numFmtId="39" fontId="17" fillId="0" borderId="0" xfId="1" applyNumberFormat="1" applyFont="1" applyAlignment="1">
      <alignment horizontal="right"/>
    </xf>
    <xf numFmtId="39" fontId="6" fillId="0" borderId="0" xfId="1" applyNumberFormat="1" applyFont="1" applyAlignment="1">
      <alignment horizontal="center"/>
    </xf>
    <xf numFmtId="0" fontId="7" fillId="0" borderId="48" xfId="1" applyBorder="1"/>
    <xf numFmtId="0" fontId="7" fillId="0" borderId="51" xfId="1" applyBorder="1"/>
    <xf numFmtId="0" fontId="7" fillId="0" borderId="52" xfId="1" applyBorder="1"/>
    <xf numFmtId="0" fontId="7" fillId="0" borderId="53" xfId="1" applyBorder="1"/>
    <xf numFmtId="0" fontId="7" fillId="0" borderId="49" xfId="1" applyBorder="1"/>
    <xf numFmtId="0" fontId="7" fillId="0" borderId="38" xfId="1" applyBorder="1"/>
    <xf numFmtId="0" fontId="7" fillId="0" borderId="37" xfId="1" applyBorder="1"/>
    <xf numFmtId="0" fontId="7" fillId="0" borderId="3" xfId="0" applyFont="1" applyBorder="1"/>
    <xf numFmtId="0" fontId="7" fillId="0" borderId="0" xfId="0" applyFont="1" applyAlignment="1">
      <alignment horizontal="right"/>
    </xf>
    <xf numFmtId="0" fontId="0" fillId="0" borderId="0" xfId="0" applyAlignment="1">
      <alignment horizontal="right"/>
    </xf>
    <xf numFmtId="0" fontId="6" fillId="0" borderId="54" xfId="0" applyFont="1" applyBorder="1"/>
    <xf numFmtId="0" fontId="7" fillId="0" borderId="0" xfId="0" applyFont="1" applyAlignment="1">
      <alignment horizontal="center"/>
    </xf>
    <xf numFmtId="0" fontId="7" fillId="0" borderId="0" xfId="38"/>
    <xf numFmtId="0" fontId="21" fillId="0" borderId="0" xfId="38" applyFont="1"/>
    <xf numFmtId="0" fontId="22" fillId="0" borderId="0" xfId="38" applyFont="1"/>
    <xf numFmtId="0" fontId="23" fillId="0" borderId="0" xfId="38" applyFont="1" applyAlignment="1">
      <alignment horizontal="center"/>
    </xf>
    <xf numFmtId="0" fontId="23" fillId="0" borderId="0" xfId="38" applyFont="1"/>
    <xf numFmtId="0" fontId="24" fillId="0" borderId="0" xfId="38" applyFont="1"/>
    <xf numFmtId="0" fontId="23" fillId="0" borderId="3" xfId="38" applyFont="1" applyBorder="1"/>
    <xf numFmtId="0" fontId="25" fillId="0" borderId="3" xfId="38" applyFont="1" applyBorder="1"/>
    <xf numFmtId="0" fontId="24" fillId="0" borderId="3" xfId="38" applyFont="1" applyBorder="1" applyAlignment="1">
      <alignment vertical="top" wrapText="1"/>
    </xf>
    <xf numFmtId="0" fontId="24" fillId="0" borderId="12" xfId="38" applyFont="1" applyBorder="1" applyAlignment="1">
      <alignment vertical="top" wrapText="1"/>
    </xf>
    <xf numFmtId="0" fontId="24" fillId="0" borderId="4" xfId="38" applyFont="1" applyBorder="1" applyAlignment="1">
      <alignment vertical="top" wrapText="1"/>
    </xf>
    <xf numFmtId="0" fontId="24" fillId="0" borderId="7" xfId="38" applyFont="1" applyBorder="1" applyAlignment="1">
      <alignment vertical="top" wrapText="1"/>
    </xf>
    <xf numFmtId="0" fontId="24" fillId="0" borderId="0" xfId="38" applyFont="1" applyAlignment="1">
      <alignment vertical="top" wrapText="1"/>
    </xf>
    <xf numFmtId="0" fontId="30" fillId="0" borderId="0" xfId="38" applyFont="1"/>
    <xf numFmtId="0" fontId="7" fillId="0" borderId="0" xfId="0" applyFont="1" applyAlignment="1">
      <alignment horizontal="left"/>
    </xf>
    <xf numFmtId="0" fontId="6" fillId="0" borderId="20" xfId="0" applyFont="1" applyBorder="1" applyAlignment="1">
      <alignment horizontal="left"/>
    </xf>
    <xf numFmtId="0" fontId="7" fillId="0" borderId="44" xfId="0" applyFont="1" applyBorder="1" applyAlignment="1">
      <alignment horizontal="left"/>
    </xf>
    <xf numFmtId="0" fontId="6" fillId="0" borderId="44" xfId="0" applyFont="1" applyBorder="1" applyAlignment="1">
      <alignment horizontal="right"/>
    </xf>
    <xf numFmtId="0" fontId="6" fillId="0" borderId="47" xfId="0" applyFont="1" applyBorder="1" applyAlignment="1">
      <alignment horizontal="right"/>
    </xf>
    <xf numFmtId="0" fontId="43" fillId="0" borderId="0" xfId="0" applyFont="1" applyAlignment="1">
      <alignment horizontal="centerContinuous"/>
    </xf>
    <xf numFmtId="39" fontId="7" fillId="0" borderId="2" xfId="0" applyNumberFormat="1" applyFont="1" applyBorder="1" applyAlignment="1">
      <alignment horizontal="center"/>
    </xf>
    <xf numFmtId="167" fontId="32" fillId="0" borderId="0" xfId="0" applyNumberFormat="1" applyFont="1" applyAlignment="1">
      <alignment horizontal="center" vertical="center"/>
    </xf>
    <xf numFmtId="0" fontId="43" fillId="0" borderId="0" xfId="1" applyFont="1" applyAlignment="1">
      <alignment horizontal="centerContinuous"/>
    </xf>
    <xf numFmtId="0" fontId="37" fillId="0" borderId="0" xfId="0" applyFont="1" applyAlignment="1">
      <alignment horizontal="centerContinuous"/>
    </xf>
    <xf numFmtId="0" fontId="7" fillId="0" borderId="0" xfId="1" applyAlignment="1">
      <alignment horizontal="right"/>
    </xf>
    <xf numFmtId="0" fontId="6" fillId="0" borderId="0" xfId="1" applyFont="1" applyAlignment="1">
      <alignment horizontal="right"/>
    </xf>
    <xf numFmtId="0" fontId="8" fillId="0" borderId="0" xfId="27"/>
    <xf numFmtId="0" fontId="8" fillId="0" borderId="20" xfId="27" applyBorder="1"/>
    <xf numFmtId="0" fontId="27" fillId="0" borderId="12" xfId="27" applyFont="1" applyBorder="1" applyAlignment="1">
      <alignment horizontal="center"/>
    </xf>
    <xf numFmtId="0" fontId="27" fillId="0" borderId="3" xfId="27" applyFont="1" applyBorder="1" applyAlignment="1">
      <alignment horizontal="center"/>
    </xf>
    <xf numFmtId="0" fontId="27" fillId="0" borderId="24" xfId="27" applyFont="1" applyBorder="1" applyAlignment="1">
      <alignment horizontal="center"/>
    </xf>
    <xf numFmtId="0" fontId="27" fillId="2" borderId="24" xfId="27" applyFont="1" applyFill="1" applyBorder="1" applyAlignment="1">
      <alignment horizontal="center"/>
    </xf>
    <xf numFmtId="0" fontId="8" fillId="0" borderId="3" xfId="27" applyBorder="1" applyAlignment="1">
      <alignment horizontal="center"/>
    </xf>
    <xf numFmtId="0" fontId="8" fillId="0" borderId="24" xfId="27" applyBorder="1" applyAlignment="1">
      <alignment horizontal="center"/>
    </xf>
    <xf numFmtId="0" fontId="8" fillId="0" borderId="3" xfId="27" applyBorder="1"/>
    <xf numFmtId="0" fontId="8" fillId="0" borderId="24" xfId="27" applyBorder="1"/>
    <xf numFmtId="0" fontId="8" fillId="0" borderId="30" xfId="27" applyBorder="1" applyAlignment="1">
      <alignment horizontal="center"/>
    </xf>
    <xf numFmtId="0" fontId="8" fillId="0" borderId="0" xfId="27" applyAlignment="1">
      <alignment horizontal="center"/>
    </xf>
    <xf numFmtId="39" fontId="6" fillId="0" borderId="1" xfId="0" applyNumberFormat="1" applyFont="1" applyBorder="1" applyAlignment="1">
      <alignment horizontal="centerContinuous"/>
    </xf>
    <xf numFmtId="39" fontId="6" fillId="0" borderId="5" xfId="0" applyNumberFormat="1" applyFont="1" applyBorder="1" applyAlignment="1">
      <alignment horizontal="centerContinuous"/>
    </xf>
    <xf numFmtId="0" fontId="7" fillId="0" borderId="6" xfId="0" applyFont="1" applyBorder="1" applyAlignment="1">
      <alignment horizontal="centerContinuous"/>
    </xf>
    <xf numFmtId="39" fontId="17" fillId="0" borderId="7" xfId="0" applyNumberFormat="1" applyFont="1" applyBorder="1" applyAlignment="1">
      <alignment horizontal="centerContinuous"/>
    </xf>
    <xf numFmtId="39" fontId="20" fillId="0" borderId="8" xfId="0" applyNumberFormat="1" applyFont="1" applyBorder="1" applyAlignment="1">
      <alignment horizontal="centerContinuous"/>
    </xf>
    <xf numFmtId="0" fontId="7" fillId="0" borderId="54" xfId="0" applyFont="1" applyBorder="1" applyAlignment="1">
      <alignment horizontal="centerContinuous"/>
    </xf>
    <xf numFmtId="39" fontId="0" fillId="0" borderId="56" xfId="0" applyNumberFormat="1" applyBorder="1" applyAlignment="1">
      <alignment horizontal="centerContinuous"/>
    </xf>
    <xf numFmtId="0" fontId="7" fillId="0" borderId="9" xfId="0" applyFont="1" applyBorder="1" applyAlignment="1">
      <alignment horizontal="centerContinuous"/>
    </xf>
    <xf numFmtId="39" fontId="0" fillId="0" borderId="10" xfId="0" applyNumberFormat="1" applyBorder="1" applyAlignment="1">
      <alignment horizontal="centerContinuous"/>
    </xf>
    <xf numFmtId="39" fontId="0" fillId="0" borderId="11" xfId="0" applyNumberFormat="1" applyBorder="1" applyAlignment="1">
      <alignment horizontal="centerContinuous"/>
    </xf>
    <xf numFmtId="39" fontId="17" fillId="0" borderId="7" xfId="0" applyNumberFormat="1" applyFont="1" applyBorder="1" applyAlignment="1">
      <alignment horizontal="centerContinuous" vertical="center"/>
    </xf>
    <xf numFmtId="39" fontId="20" fillId="0" borderId="8" xfId="0" applyNumberFormat="1" applyFont="1" applyBorder="1" applyAlignment="1">
      <alignment horizontal="centerContinuous" vertical="center"/>
    </xf>
    <xf numFmtId="39" fontId="0" fillId="0" borderId="7" xfId="0" applyNumberFormat="1" applyBorder="1" applyAlignment="1">
      <alignment horizontal="centerContinuous"/>
    </xf>
    <xf numFmtId="39" fontId="0" fillId="0" borderId="8" xfId="0" applyNumberFormat="1" applyBorder="1" applyAlignment="1">
      <alignment horizontal="centerContinuous"/>
    </xf>
    <xf numFmtId="39" fontId="20" fillId="0" borderId="7" xfId="0" applyNumberFormat="1" applyFont="1" applyBorder="1" applyAlignment="1">
      <alignment horizontal="centerContinuous" vertical="center"/>
    </xf>
    <xf numFmtId="0" fontId="28" fillId="0" borderId="0" xfId="0" applyFont="1" applyAlignment="1">
      <alignment horizontal="centerContinuous"/>
    </xf>
    <xf numFmtId="39" fontId="0" fillId="0" borderId="1" xfId="0" applyNumberFormat="1" applyBorder="1" applyAlignment="1">
      <alignment horizontal="centerContinuous"/>
    </xf>
    <xf numFmtId="39" fontId="0" fillId="0" borderId="5" xfId="0" applyNumberFormat="1" applyBorder="1" applyAlignment="1">
      <alignment horizontal="centerContinuous"/>
    </xf>
    <xf numFmtId="0" fontId="6" fillId="0" borderId="3" xfId="0" quotePrefix="1" applyFont="1" applyBorder="1" applyAlignment="1">
      <alignment horizontal="center"/>
    </xf>
    <xf numFmtId="0" fontId="0" fillId="0" borderId="1" xfId="0" applyBorder="1" applyAlignment="1">
      <alignment horizontal="centerContinuous"/>
    </xf>
    <xf numFmtId="0" fontId="0" fillId="0" borderId="5" xfId="0" applyBorder="1" applyAlignment="1">
      <alignment horizontal="centerContinuous"/>
    </xf>
    <xf numFmtId="0" fontId="0" fillId="0" borderId="7" xfId="0" applyBorder="1" applyAlignment="1">
      <alignment horizontal="centerContinuous"/>
    </xf>
    <xf numFmtId="0" fontId="6" fillId="0" borderId="4" xfId="1" applyFont="1" applyBorder="1" applyAlignment="1">
      <alignment horizontal="centerContinuous"/>
    </xf>
    <xf numFmtId="39" fontId="32" fillId="0" borderId="1" xfId="0" applyNumberFormat="1" applyFont="1" applyBorder="1" applyAlignment="1">
      <alignment horizontal="centerContinuous"/>
    </xf>
    <xf numFmtId="39" fontId="6" fillId="0" borderId="7" xfId="0" applyNumberFormat="1" applyFont="1" applyBorder="1" applyAlignment="1">
      <alignment horizontal="centerContinuous"/>
    </xf>
    <xf numFmtId="0" fontId="0" fillId="0" borderId="54" xfId="0" applyBorder="1" applyAlignment="1">
      <alignment horizontal="centerContinuous"/>
    </xf>
    <xf numFmtId="39" fontId="20" fillId="0" borderId="56" xfId="0" applyNumberFormat="1" applyFont="1" applyBorder="1" applyAlignment="1">
      <alignment horizontal="centerContinuous"/>
    </xf>
    <xf numFmtId="39" fontId="20" fillId="0" borderId="56" xfId="0" applyNumberFormat="1" applyFont="1" applyBorder="1" applyAlignment="1">
      <alignment horizontal="centerContinuous" vertical="center"/>
    </xf>
    <xf numFmtId="0" fontId="0" fillId="0" borderId="9" xfId="0" applyBorder="1" applyAlignment="1">
      <alignment horizontal="centerContinuous"/>
    </xf>
    <xf numFmtId="0" fontId="27" fillId="0" borderId="39" xfId="27" applyFont="1" applyBorder="1" applyAlignment="1">
      <alignment horizontal="center"/>
    </xf>
    <xf numFmtId="0" fontId="41" fillId="0" borderId="0" xfId="27" applyFont="1" applyAlignment="1">
      <alignment vertical="center"/>
    </xf>
    <xf numFmtId="0" fontId="27" fillId="0" borderId="0" xfId="27" applyFont="1" applyAlignment="1">
      <alignment horizontal="center"/>
    </xf>
    <xf numFmtId="8" fontId="8" fillId="0" borderId="0" xfId="27" applyNumberFormat="1" applyAlignment="1">
      <alignment horizontal="center"/>
    </xf>
    <xf numFmtId="8" fontId="8" fillId="0" borderId="0" xfId="27" applyNumberFormat="1"/>
    <xf numFmtId="0" fontId="8" fillId="0" borderId="0" xfId="41" applyAlignment="1">
      <alignment horizontal="center" vertical="center" wrapText="1"/>
    </xf>
    <xf numFmtId="0" fontId="8" fillId="0" borderId="0" xfId="24"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wrapText="1"/>
    </xf>
    <xf numFmtId="0" fontId="40" fillId="0" borderId="0" xfId="27" applyFont="1" applyAlignment="1">
      <alignment horizontal="center"/>
    </xf>
    <xf numFmtId="8" fontId="27" fillId="0" borderId="0" xfId="27" applyNumberFormat="1" applyFont="1" applyAlignment="1">
      <alignment horizontal="center"/>
    </xf>
    <xf numFmtId="0" fontId="8" fillId="0" borderId="0" xfId="41" applyAlignment="1">
      <alignment vertical="center" wrapText="1"/>
    </xf>
    <xf numFmtId="0" fontId="27" fillId="2" borderId="12" xfId="27" applyFont="1" applyFill="1" applyBorder="1" applyAlignment="1">
      <alignment horizontal="center"/>
    </xf>
    <xf numFmtId="0" fontId="27" fillId="2" borderId="27" xfId="27" applyFont="1" applyFill="1" applyBorder="1" applyAlignment="1">
      <alignment horizontal="center"/>
    </xf>
    <xf numFmtId="0" fontId="27" fillId="2" borderId="3" xfId="27" applyFont="1" applyFill="1" applyBorder="1" applyAlignment="1">
      <alignment horizontal="center"/>
    </xf>
    <xf numFmtId="0" fontId="27" fillId="2" borderId="25" xfId="27" applyFont="1" applyFill="1" applyBorder="1" applyAlignment="1">
      <alignment horizontal="center"/>
    </xf>
    <xf numFmtId="6" fontId="8" fillId="2" borderId="3" xfId="27" applyNumberFormat="1" applyFill="1" applyBorder="1" applyAlignment="1">
      <alignment horizontal="center"/>
    </xf>
    <xf numFmtId="8" fontId="8" fillId="2" borderId="25" xfId="27" applyNumberFormat="1" applyFill="1" applyBorder="1" applyAlignment="1">
      <alignment horizontal="center"/>
    </xf>
    <xf numFmtId="6" fontId="27" fillId="2" borderId="3" xfId="27" applyNumberFormat="1" applyFont="1" applyFill="1" applyBorder="1" applyAlignment="1">
      <alignment horizontal="center"/>
    </xf>
    <xf numFmtId="8" fontId="27" fillId="2" borderId="25" xfId="27" applyNumberFormat="1" applyFont="1" applyFill="1" applyBorder="1" applyAlignment="1">
      <alignment horizontal="center"/>
    </xf>
    <xf numFmtId="6" fontId="8" fillId="2" borderId="3" xfId="27" applyNumberFormat="1" applyFill="1" applyBorder="1"/>
    <xf numFmtId="8" fontId="8" fillId="2" borderId="25" xfId="27" applyNumberFormat="1" applyFill="1" applyBorder="1"/>
    <xf numFmtId="39" fontId="32" fillId="0" borderId="0" xfId="1" applyNumberFormat="1" applyFont="1" applyAlignment="1">
      <alignment horizontal="center" vertical="center"/>
    </xf>
    <xf numFmtId="39" fontId="32" fillId="0" borderId="0" xfId="1" applyNumberFormat="1" applyFont="1"/>
    <xf numFmtId="39" fontId="32" fillId="0" borderId="0" xfId="1" applyNumberFormat="1" applyFont="1" applyAlignment="1">
      <alignment vertical="center"/>
    </xf>
    <xf numFmtId="39" fontId="7" fillId="0" borderId="0" xfId="1" applyNumberFormat="1"/>
    <xf numFmtId="0" fontId="29" fillId="0" borderId="0" xfId="1" applyFont="1" applyAlignment="1">
      <alignment horizontal="center"/>
    </xf>
    <xf numFmtId="0" fontId="29" fillId="0" borderId="0" xfId="0" applyFont="1" applyAlignment="1">
      <alignment horizontal="center"/>
    </xf>
    <xf numFmtId="39" fontId="6" fillId="0" borderId="0" xfId="0" applyNumberFormat="1" applyFont="1" applyAlignment="1">
      <alignment horizontal="center"/>
    </xf>
    <xf numFmtId="0" fontId="28" fillId="0" borderId="0" xfId="1" applyFont="1" applyAlignment="1">
      <alignment horizontal="center"/>
    </xf>
    <xf numFmtId="39" fontId="7" fillId="0" borderId="0" xfId="1" applyNumberFormat="1" applyAlignment="1">
      <alignment horizontal="center"/>
    </xf>
    <xf numFmtId="39" fontId="20" fillId="0" borderId="0" xfId="1" applyNumberFormat="1" applyFont="1"/>
    <xf numFmtId="39" fontId="32" fillId="0" borderId="0" xfId="1" applyNumberFormat="1" applyFont="1" applyAlignment="1">
      <alignment horizontal="right"/>
    </xf>
    <xf numFmtId="164" fontId="32" fillId="0" borderId="0" xfId="0" applyNumberFormat="1" applyFont="1" applyAlignment="1">
      <alignment horizontal="center"/>
    </xf>
    <xf numFmtId="0" fontId="52" fillId="0" borderId="0" xfId="1" applyFont="1" applyAlignment="1">
      <alignment horizontal="centerContinuous"/>
    </xf>
    <xf numFmtId="0" fontId="49" fillId="0" borderId="0" xfId="27" applyFont="1" applyAlignment="1">
      <alignment horizontal="centerContinuous"/>
    </xf>
    <xf numFmtId="0" fontId="49" fillId="0" borderId="44" xfId="27" applyFont="1" applyBorder="1" applyAlignment="1">
      <alignment horizontal="centerContinuous"/>
    </xf>
    <xf numFmtId="39" fontId="6" fillId="0" borderId="0" xfId="1" applyNumberFormat="1" applyFont="1" applyAlignment="1">
      <alignment horizontal="left"/>
    </xf>
    <xf numFmtId="2" fontId="32" fillId="0" borderId="0" xfId="1" applyNumberFormat="1" applyFont="1"/>
    <xf numFmtId="39" fontId="32" fillId="0" borderId="13" xfId="0" applyNumberFormat="1" applyFont="1" applyBorder="1" applyAlignment="1">
      <alignment horizontal="center"/>
    </xf>
    <xf numFmtId="39" fontId="17" fillId="0" borderId="14" xfId="0" applyNumberFormat="1" applyFont="1" applyBorder="1" applyAlignment="1">
      <alignment horizontal="center"/>
    </xf>
    <xf numFmtId="39" fontId="32" fillId="0" borderId="12" xfId="0" applyNumberFormat="1" applyFont="1" applyBorder="1" applyAlignment="1">
      <alignment horizontal="center"/>
    </xf>
    <xf numFmtId="39" fontId="32" fillId="0" borderId="23" xfId="1" applyNumberFormat="1" applyFont="1" applyBorder="1"/>
    <xf numFmtId="39" fontId="32" fillId="0" borderId="33" xfId="1" applyNumberFormat="1" applyFont="1" applyBorder="1"/>
    <xf numFmtId="39" fontId="32" fillId="0" borderId="0" xfId="0" applyNumberFormat="1" applyFont="1"/>
    <xf numFmtId="39" fontId="32" fillId="0" borderId="25" xfId="1" applyNumberFormat="1" applyFont="1" applyBorder="1"/>
    <xf numFmtId="2" fontId="32" fillId="0" borderId="0" xfId="0" applyNumberFormat="1" applyFont="1"/>
    <xf numFmtId="0" fontId="6" fillId="0" borderId="0" xfId="1" applyFont="1" applyAlignment="1">
      <alignment vertical="center"/>
    </xf>
    <xf numFmtId="0" fontId="7" fillId="0" borderId="18" xfId="1" applyBorder="1"/>
    <xf numFmtId="0" fontId="7" fillId="0" borderId="20" xfId="1" applyBorder="1"/>
    <xf numFmtId="0" fontId="7" fillId="0" borderId="40" xfId="1" applyBorder="1"/>
    <xf numFmtId="0" fontId="7" fillId="0" borderId="17" xfId="1" applyBorder="1"/>
    <xf numFmtId="0" fontId="7" fillId="0" borderId="2" xfId="0" applyFont="1" applyBorder="1"/>
    <xf numFmtId="37" fontId="17" fillId="0" borderId="3" xfId="1" applyNumberFormat="1" applyFont="1" applyBorder="1"/>
    <xf numFmtId="2" fontId="32" fillId="0" borderId="3" xfId="0" applyNumberFormat="1" applyFont="1" applyBorder="1"/>
    <xf numFmtId="0" fontId="44" fillId="0" borderId="0" xfId="0" applyFont="1"/>
    <xf numFmtId="0" fontId="43" fillId="0" borderId="3" xfId="0" applyFont="1" applyBorder="1" applyAlignment="1">
      <alignment horizontal="center"/>
    </xf>
    <xf numFmtId="0" fontId="8" fillId="0" borderId="35" xfId="27" applyBorder="1"/>
    <xf numFmtId="0" fontId="8" fillId="0" borderId="44" xfId="27" applyBorder="1"/>
    <xf numFmtId="0" fontId="8" fillId="0" borderId="0" xfId="27" applyAlignment="1">
      <alignment horizontal="left" vertical="center"/>
    </xf>
    <xf numFmtId="0" fontId="7" fillId="0" borderId="9" xfId="0" applyFont="1" applyBorder="1" applyAlignment="1">
      <alignment horizontal="center"/>
    </xf>
    <xf numFmtId="164" fontId="6" fillId="0" borderId="0" xfId="0" applyNumberFormat="1" applyFont="1" applyAlignment="1">
      <alignment horizontal="right" vertical="center"/>
    </xf>
    <xf numFmtId="170" fontId="32" fillId="0" borderId="0" xfId="52" applyNumberFormat="1" applyFont="1" applyFill="1" applyAlignment="1">
      <alignment horizontal="right"/>
    </xf>
    <xf numFmtId="9" fontId="32" fillId="0" borderId="0" xfId="51" applyFont="1" applyFill="1" applyAlignment="1">
      <alignment horizontal="right"/>
    </xf>
    <xf numFmtId="39" fontId="32" fillId="0" borderId="14" xfId="0" applyNumberFormat="1" applyFont="1" applyBorder="1" applyAlignment="1">
      <alignment horizontal="center"/>
    </xf>
    <xf numFmtId="0" fontId="29" fillId="0" borderId="31" xfId="0" applyFont="1" applyBorder="1" applyAlignment="1">
      <alignment horizontal="center"/>
    </xf>
    <xf numFmtId="0" fontId="28" fillId="0" borderId="31" xfId="0" applyFont="1" applyBorder="1" applyAlignment="1">
      <alignment horizontal="center"/>
    </xf>
    <xf numFmtId="0" fontId="28" fillId="0" borderId="19" xfId="0" applyFont="1" applyBorder="1" applyAlignment="1">
      <alignment horizontal="center"/>
    </xf>
    <xf numFmtId="0" fontId="0" fillId="0" borderId="35" xfId="0" applyBorder="1"/>
    <xf numFmtId="39" fontId="6" fillId="0" borderId="14" xfId="0" applyNumberFormat="1" applyFont="1" applyBorder="1" applyAlignment="1">
      <alignment horizontal="center"/>
    </xf>
    <xf numFmtId="39" fontId="0" fillId="0" borderId="14" xfId="0" applyNumberFormat="1" applyBorder="1" applyAlignment="1">
      <alignment horizontal="center"/>
    </xf>
    <xf numFmtId="39" fontId="0" fillId="0" borderId="36" xfId="0" applyNumberFormat="1" applyBorder="1" applyAlignment="1">
      <alignment horizontal="center"/>
    </xf>
    <xf numFmtId="39" fontId="17" fillId="0" borderId="16" xfId="0" applyNumberFormat="1" applyFont="1" applyBorder="1"/>
    <xf numFmtId="39" fontId="17" fillId="0" borderId="30" xfId="0" applyNumberFormat="1" applyFont="1" applyBorder="1"/>
    <xf numFmtId="0" fontId="6" fillId="0" borderId="17" xfId="0" quotePrefix="1" applyFont="1" applyBorder="1" applyAlignment="1">
      <alignment horizontal="center"/>
    </xf>
    <xf numFmtId="0" fontId="6" fillId="0" borderId="46" xfId="0" quotePrefix="1" applyFont="1" applyBorder="1" applyAlignment="1">
      <alignment horizontal="center"/>
    </xf>
    <xf numFmtId="0" fontId="7" fillId="0" borderId="44" xfId="0" applyFont="1" applyBorder="1" applyAlignment="1">
      <alignment horizontal="right"/>
    </xf>
    <xf numFmtId="0" fontId="0" fillId="0" borderId="2" xfId="0" applyBorder="1" applyAlignment="1">
      <alignment horizontal="left"/>
    </xf>
    <xf numFmtId="0" fontId="7" fillId="0" borderId="47" xfId="0" applyFont="1" applyBorder="1" applyAlignment="1">
      <alignment horizontal="right"/>
    </xf>
    <xf numFmtId="39" fontId="0" fillId="0" borderId="0" xfId="0" applyNumberFormat="1" applyAlignment="1">
      <alignment horizontal="left"/>
    </xf>
    <xf numFmtId="39" fontId="6" fillId="0" borderId="0" xfId="0" applyNumberFormat="1" applyFont="1" applyAlignment="1">
      <alignment horizontal="left"/>
    </xf>
    <xf numFmtId="39" fontId="6" fillId="0" borderId="45" xfId="0" applyNumberFormat="1" applyFont="1" applyBorder="1" applyAlignment="1">
      <alignment horizontal="centerContinuous"/>
    </xf>
    <xf numFmtId="39" fontId="6" fillId="0" borderId="43" xfId="0" applyNumberFormat="1" applyFont="1" applyBorder="1" applyAlignment="1">
      <alignment horizontal="centerContinuous"/>
    </xf>
    <xf numFmtId="39" fontId="6" fillId="0" borderId="15" xfId="0" applyNumberFormat="1" applyFont="1" applyBorder="1" applyAlignment="1">
      <alignment horizontal="center"/>
    </xf>
    <xf numFmtId="39" fontId="0" fillId="0" borderId="15" xfId="0" applyNumberFormat="1" applyBorder="1" applyAlignment="1">
      <alignment horizontal="center"/>
    </xf>
    <xf numFmtId="39" fontId="0" fillId="0" borderId="21" xfId="0" applyNumberFormat="1" applyBorder="1" applyAlignment="1">
      <alignment horizontal="center"/>
    </xf>
    <xf numFmtId="39" fontId="17" fillId="0" borderId="12" xfId="0" applyNumberFormat="1" applyFont="1" applyBorder="1"/>
    <xf numFmtId="39" fontId="17" fillId="0" borderId="3" xfId="0" applyNumberFormat="1" applyFont="1" applyBorder="1"/>
    <xf numFmtId="0" fontId="0" fillId="0" borderId="38" xfId="0" applyBorder="1"/>
    <xf numFmtId="39" fontId="17" fillId="0" borderId="17" xfId="0" applyNumberFormat="1" applyFont="1" applyBorder="1"/>
    <xf numFmtId="39" fontId="20" fillId="0" borderId="17" xfId="0" applyNumberFormat="1" applyFont="1" applyBorder="1"/>
    <xf numFmtId="0" fontId="40" fillId="0" borderId="18" xfId="27" applyFont="1" applyBorder="1"/>
    <xf numFmtId="0" fontId="40" fillId="0" borderId="17" xfId="27" applyFont="1" applyBorder="1"/>
    <xf numFmtId="0" fontId="8" fillId="0" borderId="44" xfId="27" applyBorder="1" applyAlignment="1">
      <alignment horizontal="right" vertical="center"/>
    </xf>
    <xf numFmtId="0" fontId="8" fillId="0" borderId="0" xfId="27" applyAlignment="1">
      <alignment horizontal="left" vertical="center" wrapText="1"/>
    </xf>
    <xf numFmtId="0" fontId="8" fillId="0" borderId="44" xfId="27" applyBorder="1" applyAlignment="1">
      <alignment horizontal="left" vertical="center" wrapText="1"/>
    </xf>
    <xf numFmtId="0" fontId="49" fillId="0" borderId="35" xfId="27" applyFont="1" applyBorder="1" applyAlignment="1">
      <alignment horizontal="centerContinuous"/>
    </xf>
    <xf numFmtId="0" fontId="6" fillId="0" borderId="0" xfId="1" applyFont="1" applyAlignment="1">
      <alignment horizontal="centerContinuous" vertical="center"/>
    </xf>
    <xf numFmtId="0" fontId="6" fillId="0" borderId="45" xfId="0" applyFont="1" applyBorder="1" applyAlignment="1">
      <alignment horizontal="centerContinuous"/>
    </xf>
    <xf numFmtId="39" fontId="17" fillId="0" borderId="0" xfId="0" applyNumberFormat="1" applyFont="1" applyAlignment="1">
      <alignment horizontal="right" vertical="center"/>
    </xf>
    <xf numFmtId="0" fontId="6" fillId="0" borderId="0" xfId="0" applyFont="1" applyAlignment="1">
      <alignment vertical="center"/>
    </xf>
    <xf numFmtId="0" fontId="6" fillId="0" borderId="0" xfId="0" applyFont="1" applyAlignment="1">
      <alignment horizontal="right" vertical="center" wrapText="1"/>
    </xf>
    <xf numFmtId="0" fontId="0" fillId="0" borderId="2" xfId="0" applyBorder="1" applyAlignment="1">
      <alignment horizontal="center"/>
    </xf>
    <xf numFmtId="39" fontId="17" fillId="0" borderId="0" xfId="0" applyNumberFormat="1" applyFont="1" applyAlignment="1">
      <alignment horizontal="right"/>
    </xf>
    <xf numFmtId="0" fontId="6" fillId="0" borderId="15" xfId="0" applyFont="1" applyBorder="1" applyAlignment="1">
      <alignment horizontal="center"/>
    </xf>
    <xf numFmtId="0" fontId="7" fillId="0" borderId="15" xfId="0" applyFont="1" applyBorder="1" applyAlignment="1">
      <alignment horizontal="center"/>
    </xf>
    <xf numFmtId="0" fontId="7" fillId="0" borderId="21" xfId="0" applyFont="1" applyBorder="1" applyAlignment="1">
      <alignment horizontal="center"/>
    </xf>
    <xf numFmtId="39" fontId="17" fillId="0" borderId="2" xfId="0" applyNumberFormat="1" applyFont="1" applyBorder="1" applyAlignment="1">
      <alignment horizontal="right"/>
    </xf>
    <xf numFmtId="164" fontId="51" fillId="0" borderId="0" xfId="1" applyNumberFormat="1" applyFont="1" applyAlignment="1">
      <alignment horizontal="centerContinuous"/>
    </xf>
    <xf numFmtId="37" fontId="17" fillId="0" borderId="3" xfId="0" applyNumberFormat="1" applyFont="1" applyBorder="1"/>
    <xf numFmtId="0" fontId="6" fillId="0" borderId="0" xfId="30" applyFont="1" applyAlignment="1">
      <alignment horizontal="centerContinuous"/>
    </xf>
    <xf numFmtId="0" fontId="24" fillId="0" borderId="0" xfId="53" applyFont="1"/>
    <xf numFmtId="0" fontId="19" fillId="0" borderId="0" xfId="0" applyFont="1"/>
    <xf numFmtId="10" fontId="14" fillId="0" borderId="0" xfId="0" applyNumberFormat="1" applyFont="1"/>
    <xf numFmtId="165" fontId="10" fillId="0" borderId="0" xfId="0" applyNumberFormat="1" applyFont="1" applyAlignment="1">
      <alignment horizontal="right"/>
    </xf>
    <xf numFmtId="17" fontId="6" fillId="0" borderId="0" xfId="0" applyNumberFormat="1" applyFont="1" applyAlignment="1">
      <alignment horizontal="center"/>
    </xf>
    <xf numFmtId="17" fontId="6" fillId="0" borderId="0" xfId="0" applyNumberFormat="1" applyFont="1"/>
    <xf numFmtId="166" fontId="6" fillId="0" borderId="0" xfId="0" applyNumberFormat="1" applyFont="1"/>
    <xf numFmtId="164" fontId="32" fillId="0" borderId="0" xfId="0" quotePrefix="1" applyNumberFormat="1" applyFont="1" applyAlignment="1">
      <alignment horizontal="centerContinuous"/>
    </xf>
    <xf numFmtId="170" fontId="32" fillId="0" borderId="0" xfId="0" applyNumberFormat="1" applyFont="1" applyAlignment="1">
      <alignment horizontal="left"/>
    </xf>
    <xf numFmtId="0" fontId="6" fillId="0" borderId="0" xfId="0" applyFont="1" applyAlignment="1">
      <alignment horizontal="right" wrapText="1"/>
    </xf>
    <xf numFmtId="39" fontId="17" fillId="0" borderId="4" xfId="0" applyNumberFormat="1" applyFont="1" applyBorder="1"/>
    <xf numFmtId="164" fontId="51" fillId="0" borderId="0" xfId="0" applyNumberFormat="1" applyFont="1" applyAlignment="1">
      <alignment horizontal="centerContinuous"/>
    </xf>
    <xf numFmtId="39" fontId="7" fillId="0" borderId="0" xfId="0" applyNumberFormat="1" applyFont="1"/>
    <xf numFmtId="39" fontId="7" fillId="0" borderId="0" xfId="0" applyNumberFormat="1" applyFont="1" applyAlignment="1">
      <alignment horizontal="right" vertical="center"/>
    </xf>
    <xf numFmtId="37" fontId="6" fillId="0" borderId="3" xfId="1" applyNumberFormat="1" applyFont="1" applyBorder="1"/>
    <xf numFmtId="37" fontId="6" fillId="0" borderId="3" xfId="0" applyNumberFormat="1" applyFont="1" applyBorder="1"/>
    <xf numFmtId="168" fontId="7" fillId="0" borderId="0" xfId="0" applyNumberFormat="1" applyFont="1" applyAlignment="1">
      <alignment horizontal="center"/>
    </xf>
    <xf numFmtId="10" fontId="28" fillId="0" borderId="0" xfId="0" applyNumberFormat="1" applyFont="1"/>
    <xf numFmtId="0" fontId="28" fillId="0" borderId="0" xfId="0" applyFont="1"/>
    <xf numFmtId="0" fontId="55" fillId="0" borderId="0" xfId="0" applyFont="1"/>
    <xf numFmtId="167" fontId="32" fillId="0" borderId="0" xfId="0" applyNumberFormat="1" applyFont="1" applyAlignment="1">
      <alignment horizontal="right" vertical="center"/>
    </xf>
    <xf numFmtId="0" fontId="56" fillId="0" borderId="0" xfId="54" applyFill="1" applyAlignment="1"/>
    <xf numFmtId="0" fontId="56" fillId="0" borderId="0" xfId="54" applyFill="1" applyAlignment="1">
      <alignment horizontal="center"/>
    </xf>
    <xf numFmtId="0" fontId="57" fillId="0" borderId="0" xfId="54" applyFont="1" applyAlignment="1">
      <alignment horizontal="center"/>
    </xf>
    <xf numFmtId="0" fontId="56" fillId="0" borderId="0" xfId="54"/>
    <xf numFmtId="0" fontId="56" fillId="0" borderId="0" xfId="54" applyFill="1"/>
    <xf numFmtId="39" fontId="51" fillId="0" borderId="0" xfId="0" applyNumberFormat="1" applyFont="1"/>
    <xf numFmtId="39" fontId="51" fillId="0" borderId="16" xfId="0" applyNumberFormat="1" applyFont="1" applyBorder="1"/>
    <xf numFmtId="39" fontId="52" fillId="0" borderId="16" xfId="0" applyNumberFormat="1" applyFont="1" applyBorder="1"/>
    <xf numFmtId="39" fontId="52" fillId="0" borderId="23" xfId="0" applyNumberFormat="1" applyFont="1" applyBorder="1"/>
    <xf numFmtId="39" fontId="51" fillId="0" borderId="30" xfId="0" applyNumberFormat="1" applyFont="1" applyBorder="1"/>
    <xf numFmtId="39" fontId="52" fillId="0" borderId="30" xfId="0" applyNumberFormat="1" applyFont="1" applyBorder="1"/>
    <xf numFmtId="39" fontId="52" fillId="0" borderId="33" xfId="0" applyNumberFormat="1" applyFont="1" applyBorder="1"/>
    <xf numFmtId="39" fontId="39" fillId="0" borderId="16" xfId="0" applyNumberFormat="1" applyFont="1" applyBorder="1"/>
    <xf numFmtId="39" fontId="39" fillId="0" borderId="23" xfId="0" applyNumberFormat="1" applyFont="1" applyBorder="1"/>
    <xf numFmtId="39" fontId="39" fillId="0" borderId="30" xfId="0" applyNumberFormat="1" applyFont="1" applyBorder="1"/>
    <xf numFmtId="39" fontId="39" fillId="0" borderId="33" xfId="0" applyNumberFormat="1" applyFont="1" applyBorder="1"/>
    <xf numFmtId="39" fontId="51" fillId="0" borderId="3" xfId="0" applyNumberFormat="1" applyFont="1" applyBorder="1"/>
    <xf numFmtId="39" fontId="52" fillId="0" borderId="3" xfId="0" applyNumberFormat="1" applyFont="1" applyBorder="1"/>
    <xf numFmtId="39" fontId="52" fillId="0" borderId="25" xfId="0" applyNumberFormat="1" applyFont="1" applyBorder="1"/>
    <xf numFmtId="39" fontId="39" fillId="0" borderId="12" xfId="0" applyNumberFormat="1" applyFont="1" applyBorder="1"/>
    <xf numFmtId="39" fontId="39" fillId="0" borderId="27" xfId="0" applyNumberFormat="1" applyFont="1" applyBorder="1"/>
    <xf numFmtId="39" fontId="39" fillId="0" borderId="3" xfId="0" applyNumberFormat="1" applyFont="1" applyBorder="1"/>
    <xf numFmtId="39" fontId="39" fillId="0" borderId="25" xfId="0" applyNumberFormat="1" applyFont="1" applyBorder="1"/>
    <xf numFmtId="39" fontId="39" fillId="0" borderId="42" xfId="0" applyNumberFormat="1" applyFont="1" applyBorder="1" applyAlignment="1">
      <alignment horizontal="right"/>
    </xf>
    <xf numFmtId="39" fontId="39" fillId="0" borderId="41" xfId="0" applyNumberFormat="1" applyFont="1" applyBorder="1" applyAlignment="1">
      <alignment horizontal="right"/>
    </xf>
    <xf numFmtId="39" fontId="51" fillId="0" borderId="42" xfId="0" applyNumberFormat="1" applyFont="1" applyBorder="1" applyAlignment="1">
      <alignment horizontal="right"/>
    </xf>
    <xf numFmtId="39" fontId="52" fillId="0" borderId="42" xfId="0" applyNumberFormat="1" applyFont="1" applyBorder="1" applyAlignment="1">
      <alignment horizontal="right"/>
    </xf>
    <xf numFmtId="39" fontId="52" fillId="0" borderId="41" xfId="0" applyNumberFormat="1" applyFont="1" applyBorder="1" applyAlignment="1">
      <alignment horizontal="right"/>
    </xf>
    <xf numFmtId="0" fontId="52" fillId="0" borderId="0" xfId="0" applyFont="1"/>
    <xf numFmtId="2" fontId="51" fillId="0" borderId="0" xfId="0" applyNumberFormat="1" applyFont="1"/>
    <xf numFmtId="39" fontId="51" fillId="0" borderId="0" xfId="0" applyNumberFormat="1" applyFont="1" applyAlignment="1">
      <alignment horizontal="right"/>
    </xf>
    <xf numFmtId="39" fontId="7" fillId="0" borderId="31" xfId="0" applyNumberFormat="1" applyFont="1" applyBorder="1" applyAlignment="1">
      <alignment horizontal="center" vertical="center"/>
    </xf>
    <xf numFmtId="39" fontId="7" fillId="0" borderId="19" xfId="0" applyNumberFormat="1" applyFont="1" applyBorder="1" applyAlignment="1">
      <alignment horizontal="center" vertical="center"/>
    </xf>
    <xf numFmtId="39" fontId="7" fillId="0" borderId="14" xfId="0" applyNumberFormat="1" applyFont="1" applyBorder="1" applyAlignment="1">
      <alignment horizontal="center"/>
    </xf>
    <xf numFmtId="39" fontId="7" fillId="0" borderId="36" xfId="0" applyNumberFormat="1" applyFont="1" applyBorder="1" applyAlignment="1">
      <alignment horizontal="center"/>
    </xf>
    <xf numFmtId="39" fontId="7" fillId="0" borderId="15" xfId="0" applyNumberFormat="1" applyFont="1" applyBorder="1" applyAlignment="1">
      <alignment horizontal="center"/>
    </xf>
    <xf numFmtId="39" fontId="7" fillId="0" borderId="21" xfId="0" applyNumberFormat="1" applyFont="1" applyBorder="1" applyAlignment="1">
      <alignment horizontal="center"/>
    </xf>
    <xf numFmtId="39" fontId="52" fillId="0" borderId="0" xfId="0" applyNumberFormat="1" applyFont="1"/>
    <xf numFmtId="39" fontId="51" fillId="0" borderId="12" xfId="0" applyNumberFormat="1" applyFont="1" applyBorder="1" applyAlignment="1">
      <alignment vertical="center"/>
    </xf>
    <xf numFmtId="39" fontId="52" fillId="0" borderId="12" xfId="0" applyNumberFormat="1" applyFont="1" applyBorder="1" applyAlignment="1">
      <alignment vertical="center"/>
    </xf>
    <xf numFmtId="39" fontId="52" fillId="0" borderId="27" xfId="0" applyNumberFormat="1" applyFont="1" applyBorder="1" applyAlignment="1">
      <alignment vertical="center"/>
    </xf>
    <xf numFmtId="39" fontId="52" fillId="0" borderId="0" xfId="0" applyNumberFormat="1" applyFont="1" applyAlignment="1">
      <alignment horizontal="center"/>
    </xf>
    <xf numFmtId="39" fontId="17" fillId="0" borderId="17" xfId="0" applyNumberFormat="1" applyFont="1" applyBorder="1" applyAlignment="1">
      <alignment horizontal="right"/>
    </xf>
    <xf numFmtId="39" fontId="7" fillId="0" borderId="17" xfId="0" applyNumberFormat="1" applyFont="1" applyBorder="1" applyAlignment="1">
      <alignment horizontal="right"/>
    </xf>
    <xf numFmtId="0" fontId="51" fillId="0" borderId="0" xfId="0" applyFont="1"/>
    <xf numFmtId="0" fontId="7" fillId="0" borderId="0" xfId="0" applyFont="1" applyAlignment="1">
      <alignment vertical="center"/>
    </xf>
    <xf numFmtId="39" fontId="28" fillId="0" borderId="31" xfId="0" applyNumberFormat="1" applyFont="1" applyBorder="1" applyAlignment="1">
      <alignment horizontal="center"/>
    </xf>
    <xf numFmtId="39" fontId="28" fillId="0" borderId="19" xfId="0" applyNumberFormat="1" applyFont="1" applyBorder="1" applyAlignment="1">
      <alignment horizontal="center"/>
    </xf>
    <xf numFmtId="168" fontId="32" fillId="3" borderId="0" xfId="0" applyNumberFormat="1" applyFont="1" applyFill="1" applyAlignment="1">
      <alignment horizontal="center"/>
    </xf>
    <xf numFmtId="2" fontId="39" fillId="3" borderId="0" xfId="0" applyNumberFormat="1" applyFont="1" applyFill="1"/>
    <xf numFmtId="170" fontId="32" fillId="3" borderId="0" xfId="0" applyNumberFormat="1" applyFont="1" applyFill="1" applyAlignment="1">
      <alignment horizontal="right" vertical="center"/>
    </xf>
    <xf numFmtId="2" fontId="39" fillId="3" borderId="0" xfId="0" applyNumberFormat="1" applyFont="1" applyFill="1" applyAlignment="1">
      <alignment horizontal="right"/>
    </xf>
    <xf numFmtId="0" fontId="0" fillId="0" borderId="1" xfId="0" applyBorder="1" applyAlignment="1">
      <alignment horizontal="center"/>
    </xf>
    <xf numFmtId="0" fontId="7" fillId="0" borderId="9" xfId="0" applyFont="1" applyBorder="1" applyAlignment="1">
      <alignment horizontal="center"/>
    </xf>
    <xf numFmtId="0" fontId="7" fillId="0" borderId="54" xfId="0" applyFont="1" applyBorder="1" applyAlignment="1">
      <alignment horizontal="center"/>
    </xf>
    <xf numFmtId="39" fontId="17" fillId="0" borderId="14" xfId="0" applyNumberFormat="1" applyFont="1" applyBorder="1" applyAlignment="1">
      <alignment horizontal="center" vertical="center"/>
    </xf>
    <xf numFmtId="39" fontId="17" fillId="0" borderId="12" xfId="0" applyNumberFormat="1" applyFont="1" applyBorder="1" applyAlignment="1">
      <alignment horizontal="center" vertical="center"/>
    </xf>
    <xf numFmtId="0" fontId="0" fillId="0" borderId="6" xfId="0" applyBorder="1" applyAlignment="1">
      <alignment horizontal="center"/>
    </xf>
    <xf numFmtId="6" fontId="58" fillId="0" borderId="3" xfId="27" applyNumberFormat="1" applyFont="1" applyBorder="1" applyAlignment="1">
      <alignment horizontal="center"/>
    </xf>
    <xf numFmtId="8" fontId="58" fillId="0" borderId="3" xfId="27" applyNumberFormat="1" applyFont="1" applyBorder="1" applyAlignment="1">
      <alignment horizontal="center"/>
    </xf>
    <xf numFmtId="6" fontId="58" fillId="0" borderId="30" xfId="27" applyNumberFormat="1" applyFont="1" applyBorder="1" applyAlignment="1">
      <alignment horizontal="center"/>
    </xf>
    <xf numFmtId="8" fontId="58" fillId="0" borderId="30" xfId="27" applyNumberFormat="1" applyFont="1" applyBorder="1" applyAlignment="1">
      <alignment horizontal="center"/>
    </xf>
    <xf numFmtId="6" fontId="58" fillId="2" borderId="3" xfId="27" applyNumberFormat="1" applyFont="1" applyFill="1" applyBorder="1" applyAlignment="1">
      <alignment horizontal="center"/>
    </xf>
    <xf numFmtId="8" fontId="58" fillId="2" borderId="25" xfId="27" applyNumberFormat="1" applyFont="1" applyFill="1" applyBorder="1" applyAlignment="1">
      <alignment horizontal="center"/>
    </xf>
    <xf numFmtId="6" fontId="58" fillId="2" borderId="30" xfId="27" applyNumberFormat="1" applyFont="1" applyFill="1" applyBorder="1" applyAlignment="1">
      <alignment horizontal="center"/>
    </xf>
    <xf numFmtId="8" fontId="58" fillId="2" borderId="33" xfId="27" applyNumberFormat="1" applyFont="1" applyFill="1" applyBorder="1" applyAlignment="1">
      <alignment horizontal="center"/>
    </xf>
    <xf numFmtId="6" fontId="58" fillId="2" borderId="21" xfId="27" applyNumberFormat="1" applyFont="1" applyFill="1" applyBorder="1" applyAlignment="1">
      <alignment horizontal="center"/>
    </xf>
    <xf numFmtId="164" fontId="6" fillId="0" borderId="0" xfId="0" applyNumberFormat="1" applyFont="1" applyAlignment="1">
      <alignment horizontal="centerContinuous" vertical="center"/>
    </xf>
    <xf numFmtId="167" fontId="32" fillId="0" borderId="0" xfId="0" applyNumberFormat="1" applyFont="1" applyAlignment="1">
      <alignment horizontal="centerContinuous"/>
    </xf>
    <xf numFmtId="0" fontId="7" fillId="0" borderId="54" xfId="0" applyFont="1" applyFill="1" applyBorder="1" applyAlignment="1">
      <alignment horizontal="centerContinuous"/>
    </xf>
    <xf numFmtId="0" fontId="7" fillId="0" borderId="6" xfId="0" applyFont="1" applyFill="1" applyBorder="1" applyAlignment="1">
      <alignment horizontal="centerContinuous"/>
    </xf>
    <xf numFmtId="39" fontId="17" fillId="0" borderId="0" xfId="0" applyNumberFormat="1" applyFont="1" applyBorder="1" applyAlignment="1">
      <alignment horizontal="centerContinuous"/>
    </xf>
    <xf numFmtId="39" fontId="17" fillId="0" borderId="0" xfId="0" applyNumberFormat="1" applyFont="1" applyBorder="1" applyAlignment="1">
      <alignment horizontal="centerContinuous" vertical="center"/>
    </xf>
    <xf numFmtId="39" fontId="17" fillId="0" borderId="10" xfId="0" applyNumberFormat="1" applyFont="1" applyBorder="1" applyAlignment="1">
      <alignment horizontal="centerContinuous" vertical="center"/>
    </xf>
    <xf numFmtId="39" fontId="20" fillId="0" borderId="11" xfId="0" applyNumberFormat="1" applyFont="1" applyBorder="1" applyAlignment="1">
      <alignment horizontal="centerContinuous" vertical="center"/>
    </xf>
    <xf numFmtId="39" fontId="20" fillId="0" borderId="0" xfId="0" applyNumberFormat="1" applyFont="1" applyBorder="1" applyAlignment="1">
      <alignment horizontal="centerContinuous"/>
    </xf>
    <xf numFmtId="39" fontId="20" fillId="0" borderId="0" xfId="0" applyNumberFormat="1" applyFont="1" applyBorder="1" applyAlignment="1">
      <alignment horizontal="centerContinuous" vertical="center"/>
    </xf>
    <xf numFmtId="39" fontId="20" fillId="0" borderId="10" xfId="0" applyNumberFormat="1" applyFont="1" applyBorder="1" applyAlignment="1">
      <alignment horizontal="centerContinuous" vertical="center"/>
    </xf>
    <xf numFmtId="39" fontId="20" fillId="0" borderId="7" xfId="0" applyNumberFormat="1" applyFont="1" applyBorder="1" applyAlignment="1">
      <alignment horizontal="centerContinuous"/>
    </xf>
    <xf numFmtId="39" fontId="32" fillId="0" borderId="7" xfId="0" applyNumberFormat="1" applyFont="1" applyBorder="1" applyAlignment="1">
      <alignment horizontal="center"/>
    </xf>
    <xf numFmtId="0" fontId="0" fillId="0" borderId="0" xfId="0" applyBorder="1" applyAlignment="1">
      <alignment horizontal="centerContinuous"/>
    </xf>
    <xf numFmtId="39" fontId="17" fillId="0" borderId="0" xfId="0" applyNumberFormat="1" applyFont="1" applyBorder="1" applyAlignment="1">
      <alignment horizontal="center"/>
    </xf>
    <xf numFmtId="39" fontId="0" fillId="0" borderId="8" xfId="0" applyNumberFormat="1" applyBorder="1" applyAlignment="1">
      <alignment horizontal="center"/>
    </xf>
    <xf numFmtId="39" fontId="0" fillId="0" borderId="56" xfId="0" applyNumberFormat="1" applyBorder="1" applyAlignment="1">
      <alignment horizontal="center"/>
    </xf>
    <xf numFmtId="39" fontId="0" fillId="0" borderId="11" xfId="0" applyNumberFormat="1" applyBorder="1" applyAlignment="1">
      <alignment horizontal="center"/>
    </xf>
    <xf numFmtId="0" fontId="7" fillId="0" borderId="4" xfId="0" applyFont="1" applyBorder="1" applyAlignment="1">
      <alignment horizontal="centerContinuous"/>
    </xf>
    <xf numFmtId="0" fontId="7" fillId="0" borderId="1" xfId="0" applyFont="1" applyBorder="1" applyAlignment="1">
      <alignment horizontal="centerContinuous"/>
    </xf>
    <xf numFmtId="0" fontId="7" fillId="0" borderId="5" xfId="0" applyFont="1" applyBorder="1" applyAlignment="1">
      <alignment horizontal="centerContinuous"/>
    </xf>
    <xf numFmtId="0" fontId="7" fillId="0" borderId="4" xfId="0" applyFont="1" applyBorder="1" applyAlignment="1">
      <alignment horizontal="centerContinuous" vertical="center"/>
    </xf>
    <xf numFmtId="0" fontId="7" fillId="0" borderId="1" xfId="0" applyFont="1" applyBorder="1" applyAlignment="1">
      <alignment horizontal="centerContinuous" vertical="center"/>
    </xf>
    <xf numFmtId="0" fontId="7" fillId="0" borderId="5" xfId="0" applyFont="1" applyBorder="1" applyAlignment="1">
      <alignment horizontal="centerContinuous" vertical="center"/>
    </xf>
    <xf numFmtId="0" fontId="0" fillId="0" borderId="6" xfId="0" applyBorder="1" applyAlignment="1"/>
    <xf numFmtId="0" fontId="0" fillId="0" borderId="8" xfId="0" applyBorder="1" applyAlignment="1"/>
    <xf numFmtId="0" fontId="6" fillId="0" borderId="6" xfId="0" applyFont="1" applyFill="1" applyBorder="1" applyAlignment="1">
      <alignment horizontal="centerContinuous"/>
    </xf>
    <xf numFmtId="0" fontId="7" fillId="0" borderId="7" xfId="0" applyFont="1" applyFill="1" applyBorder="1" applyAlignment="1">
      <alignment horizontal="centerContinuous"/>
    </xf>
    <xf numFmtId="0" fontId="6" fillId="0" borderId="54" xfId="0" applyFont="1" applyFill="1" applyBorder="1" applyAlignment="1">
      <alignment horizontal="centerContinuous"/>
    </xf>
    <xf numFmtId="0" fontId="7" fillId="0" borderId="0" xfId="0" applyFont="1" applyFill="1" applyBorder="1" applyAlignment="1">
      <alignment horizontal="centerContinuous"/>
    </xf>
    <xf numFmtId="0" fontId="6" fillId="0" borderId="9" xfId="0" applyFont="1" applyFill="1" applyBorder="1" applyAlignment="1">
      <alignment horizontal="centerContinuous"/>
    </xf>
    <xf numFmtId="0" fontId="7" fillId="0" borderId="10" xfId="0" applyFont="1" applyFill="1" applyBorder="1" applyAlignment="1">
      <alignment horizontal="centerContinuous"/>
    </xf>
    <xf numFmtId="0" fontId="6" fillId="0" borderId="10" xfId="0" applyFont="1" applyFill="1" applyBorder="1" applyAlignment="1">
      <alignment horizontal="centerContinuous"/>
    </xf>
    <xf numFmtId="0" fontId="6" fillId="0" borderId="11" xfId="0" applyFont="1" applyFill="1" applyBorder="1" applyAlignment="1">
      <alignment horizontal="centerContinuous"/>
    </xf>
    <xf numFmtId="1" fontId="32" fillId="0" borderId="14" xfId="0" applyNumberFormat="1" applyFont="1" applyBorder="1" applyAlignment="1">
      <alignment horizontal="center"/>
    </xf>
    <xf numFmtId="1" fontId="32" fillId="0" borderId="12" xfId="0" applyNumberFormat="1" applyFont="1" applyBorder="1" applyAlignment="1">
      <alignment horizontal="center"/>
    </xf>
    <xf numFmtId="1" fontId="32" fillId="0" borderId="13" xfId="0" applyNumberFormat="1" applyFont="1" applyBorder="1" applyAlignment="1">
      <alignment horizontal="right"/>
    </xf>
    <xf numFmtId="1" fontId="32" fillId="0" borderId="12" xfId="0" applyNumberFormat="1" applyFont="1" applyBorder="1" applyAlignment="1">
      <alignment horizontal="right"/>
    </xf>
    <xf numFmtId="39" fontId="32" fillId="0" borderId="12" xfId="0" applyNumberFormat="1" applyFont="1" applyBorder="1" applyAlignment="1"/>
    <xf numFmtId="39" fontId="0" fillId="0" borderId="3" xfId="0" applyNumberFormat="1" applyBorder="1" applyAlignment="1"/>
    <xf numFmtId="39" fontId="6" fillId="0" borderId="12" xfId="0" applyNumberFormat="1" applyFont="1" applyBorder="1" applyAlignment="1"/>
    <xf numFmtId="39" fontId="6" fillId="0" borderId="3" xfId="0" applyNumberFormat="1" applyFont="1" applyBorder="1" applyAlignment="1"/>
    <xf numFmtId="0" fontId="0" fillId="4" borderId="0" xfId="0" applyFill="1"/>
    <xf numFmtId="0" fontId="7" fillId="0" borderId="22" xfId="0" applyFont="1" applyFill="1" applyBorder="1"/>
    <xf numFmtId="0" fontId="43" fillId="0" borderId="0" xfId="0" applyFont="1" applyAlignment="1">
      <alignment horizontal="centerContinuous" wrapText="1"/>
    </xf>
    <xf numFmtId="0" fontId="21" fillId="0" borderId="0" xfId="38" applyFont="1" applyFill="1"/>
    <xf numFmtId="0" fontId="8" fillId="0" borderId="0" xfId="27" applyFill="1"/>
    <xf numFmtId="0" fontId="8" fillId="0" borderId="35" xfId="27" applyBorder="1" applyAlignment="1">
      <alignment horizontal="left" vertical="center"/>
    </xf>
    <xf numFmtId="0" fontId="8" fillId="0" borderId="0" xfId="27" applyAlignment="1">
      <alignment horizontal="left" vertical="center"/>
    </xf>
    <xf numFmtId="0" fontId="8" fillId="0" borderId="44" xfId="27" applyBorder="1" applyAlignment="1">
      <alignment horizontal="left" vertical="center"/>
    </xf>
    <xf numFmtId="0" fontId="27" fillId="0" borderId="35" xfId="27" applyFont="1" applyBorder="1"/>
    <xf numFmtId="0" fontId="8" fillId="0" borderId="35" xfId="27" applyBorder="1"/>
    <xf numFmtId="0" fontId="8" fillId="0" borderId="0" xfId="27"/>
    <xf numFmtId="0" fontId="8" fillId="0" borderId="0" xfId="27" applyAlignment="1">
      <alignment vertical="center"/>
    </xf>
    <xf numFmtId="0" fontId="8" fillId="0" borderId="44" xfId="27" applyBorder="1" applyAlignment="1">
      <alignment vertical="center"/>
    </xf>
    <xf numFmtId="0" fontId="27" fillId="0" borderId="0" xfId="27" applyFont="1" applyAlignment="1"/>
    <xf numFmtId="0" fontId="27" fillId="0" borderId="44" xfId="27" applyFont="1" applyBorder="1" applyAlignment="1"/>
    <xf numFmtId="0" fontId="8" fillId="0" borderId="0" xfId="27" applyAlignment="1"/>
    <xf numFmtId="0" fontId="8" fillId="0" borderId="44" xfId="27" applyBorder="1" applyAlignment="1"/>
    <xf numFmtId="0" fontId="39" fillId="0" borderId="0" xfId="0" applyFont="1" applyFill="1"/>
    <xf numFmtId="0" fontId="7" fillId="0" borderId="0" xfId="1" applyFill="1"/>
    <xf numFmtId="0" fontId="0" fillId="0" borderId="0" xfId="0" applyFill="1"/>
    <xf numFmtId="0" fontId="0" fillId="0" borderId="0" xfId="0" applyFill="1" applyAlignment="1">
      <alignment horizontal="left"/>
    </xf>
    <xf numFmtId="0" fontId="8" fillId="0" borderId="24" xfId="27" applyFill="1" applyBorder="1" applyAlignment="1">
      <alignment horizontal="center"/>
    </xf>
    <xf numFmtId="0" fontId="8" fillId="0" borderId="3" xfId="27" applyFill="1" applyBorder="1" applyAlignment="1">
      <alignment horizontal="center"/>
    </xf>
    <xf numFmtId="6" fontId="58" fillId="0" borderId="3" xfId="27" applyNumberFormat="1" applyFont="1" applyFill="1" applyBorder="1" applyAlignment="1">
      <alignment horizontal="center"/>
    </xf>
    <xf numFmtId="8" fontId="58" fillId="0" borderId="3" xfId="27" applyNumberFormat="1" applyFont="1" applyFill="1" applyBorder="1" applyAlignment="1">
      <alignment horizontal="center"/>
    </xf>
    <xf numFmtId="6" fontId="59" fillId="2" borderId="21" xfId="27" applyNumberFormat="1" applyFont="1" applyFill="1" applyBorder="1" applyAlignment="1">
      <alignment horizontal="center"/>
    </xf>
    <xf numFmtId="8" fontId="59" fillId="0" borderId="3" xfId="27" applyNumberFormat="1" applyFont="1" applyBorder="1" applyAlignment="1">
      <alignment horizontal="center"/>
    </xf>
    <xf numFmtId="8" fontId="58" fillId="0" borderId="3" xfId="27" applyNumberFormat="1" applyFont="1" applyBorder="1"/>
    <xf numFmtId="8" fontId="58" fillId="0" borderId="55" xfId="27" applyNumberFormat="1" applyFont="1" applyBorder="1" applyAlignment="1">
      <alignment horizontal="center"/>
    </xf>
    <xf numFmtId="0" fontId="0" fillId="0" borderId="0" xfId="0" applyAlignment="1">
      <alignment horizontal="left"/>
    </xf>
    <xf numFmtId="39" fontId="51" fillId="0" borderId="4" xfId="0" applyNumberFormat="1" applyFont="1" applyBorder="1"/>
    <xf numFmtId="0" fontId="7" fillId="0" borderId="4" xfId="0" applyFont="1" applyBorder="1"/>
    <xf numFmtId="0" fontId="60" fillId="0" borderId="0" xfId="0" applyFont="1" applyAlignment="1">
      <alignment horizontal="left" indent="1"/>
    </xf>
    <xf numFmtId="0" fontId="60" fillId="0" borderId="0" xfId="1" applyFont="1" applyAlignment="1">
      <alignment horizontal="left" indent="1"/>
    </xf>
    <xf numFmtId="0" fontId="7" fillId="0" borderId="35" xfId="53" applyBorder="1"/>
    <xf numFmtId="0" fontId="53" fillId="0" borderId="0" xfId="0" applyFont="1" applyAlignment="1">
      <alignment horizontal="center" vertical="center"/>
    </xf>
    <xf numFmtId="0" fontId="54"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169" fontId="7" fillId="0" borderId="0" xfId="0" applyNumberFormat="1" applyFont="1" applyAlignment="1">
      <alignment horizontal="center"/>
    </xf>
    <xf numFmtId="170" fontId="32" fillId="3" borderId="0" xfId="0" applyNumberFormat="1" applyFont="1" applyFill="1" applyAlignment="1">
      <alignment horizontal="right" vertical="center" wrapText="1"/>
    </xf>
    <xf numFmtId="0" fontId="7" fillId="0" borderId="0" xfId="40" applyAlignment="1">
      <alignment horizontal="right" vertical="top" wrapText="1"/>
    </xf>
    <xf numFmtId="0" fontId="26" fillId="0" borderId="0" xfId="38" applyFont="1" applyAlignment="1">
      <alignment horizontal="center"/>
    </xf>
    <xf numFmtId="0" fontId="24" fillId="0" borderId="0" xfId="38" applyFont="1" applyAlignment="1">
      <alignment horizontal="center"/>
    </xf>
    <xf numFmtId="0" fontId="24" fillId="0" borderId="0" xfId="38" applyFont="1" applyAlignment="1">
      <alignment horizontal="center" vertical="center" wrapText="1"/>
    </xf>
    <xf numFmtId="0" fontId="40" fillId="0" borderId="18" xfId="27" applyFont="1" applyBorder="1" applyAlignment="1">
      <alignment horizontal="center"/>
    </xf>
    <xf numFmtId="0" fontId="40" fillId="0" borderId="17" xfId="27" applyFont="1" applyBorder="1" applyAlignment="1">
      <alignment horizontal="center"/>
    </xf>
    <xf numFmtId="0" fontId="40" fillId="0" borderId="46" xfId="27" applyFont="1" applyBorder="1" applyAlignment="1">
      <alignment horizontal="center"/>
    </xf>
    <xf numFmtId="0" fontId="27" fillId="0" borderId="20" xfId="27" applyFont="1" applyBorder="1" applyAlignment="1">
      <alignment horizontal="center"/>
    </xf>
    <xf numFmtId="0" fontId="27" fillId="0" borderId="2" xfId="27" applyFont="1" applyBorder="1" applyAlignment="1">
      <alignment horizontal="center"/>
    </xf>
    <xf numFmtId="0" fontId="27" fillId="0" borderId="47" xfId="27" applyFont="1" applyBorder="1" applyAlignment="1">
      <alignment horizontal="center"/>
    </xf>
    <xf numFmtId="169" fontId="48" fillId="0" borderId="17" xfId="27" applyNumberFormat="1" applyFont="1" applyBorder="1" applyAlignment="1">
      <alignment horizontal="center" vertical="center"/>
    </xf>
    <xf numFmtId="169" fontId="48" fillId="0" borderId="46" xfId="27" applyNumberFormat="1" applyFont="1" applyBorder="1" applyAlignment="1">
      <alignment horizontal="center" vertical="center"/>
    </xf>
    <xf numFmtId="169" fontId="48" fillId="0" borderId="0" xfId="27" applyNumberFormat="1" applyFont="1" applyAlignment="1">
      <alignment horizontal="center" vertical="center"/>
    </xf>
    <xf numFmtId="169" fontId="48" fillId="0" borderId="44" xfId="27" applyNumberFormat="1" applyFont="1" applyBorder="1" applyAlignment="1">
      <alignment horizontal="center" vertical="center"/>
    </xf>
    <xf numFmtId="0" fontId="27" fillId="2" borderId="20"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6" xfId="0" applyFont="1" applyFill="1" applyBorder="1" applyAlignment="1">
      <alignment horizontal="center" vertical="center"/>
    </xf>
    <xf numFmtId="0" fontId="8" fillId="0" borderId="24" xfId="24" applyBorder="1" applyAlignment="1">
      <alignment horizontal="center" vertical="center" wrapText="1"/>
    </xf>
    <xf numFmtId="0" fontId="8" fillId="0" borderId="3" xfId="24" applyBorder="1" applyAlignment="1">
      <alignment horizontal="center" vertical="center" wrapText="1"/>
    </xf>
    <xf numFmtId="0" fontId="8" fillId="0" borderId="25" xfId="24" applyBorder="1" applyAlignment="1">
      <alignment horizontal="center" vertical="center" wrapText="1"/>
    </xf>
    <xf numFmtId="0" fontId="8" fillId="0" borderId="24" xfId="0" applyFont="1" applyBorder="1" applyAlignment="1">
      <alignment horizontal="center" wrapText="1"/>
    </xf>
    <xf numFmtId="0" fontId="8" fillId="0" borderId="3" xfId="0" applyFont="1" applyBorder="1" applyAlignment="1">
      <alignment horizontal="center" wrapText="1"/>
    </xf>
    <xf numFmtId="0" fontId="8" fillId="0" borderId="25" xfId="0" applyFont="1" applyBorder="1" applyAlignment="1">
      <alignment horizontal="center" wrapText="1"/>
    </xf>
    <xf numFmtId="0" fontId="6" fillId="0" borderId="0" xfId="1" applyFont="1" applyAlignment="1">
      <alignment horizontal="center"/>
    </xf>
    <xf numFmtId="164" fontId="32" fillId="0" borderId="0" xfId="1" applyNumberFormat="1" applyFont="1" applyAlignment="1">
      <alignment horizontal="center"/>
    </xf>
    <xf numFmtId="15" fontId="51" fillId="0" borderId="0" xfId="23" applyNumberFormat="1" applyFont="1" applyAlignment="1">
      <alignment horizontal="center"/>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54" xfId="0" applyFont="1" applyBorder="1" applyAlignment="1">
      <alignment horizontal="center" vertical="center"/>
    </xf>
    <xf numFmtId="0" fontId="7" fillId="0" borderId="5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9" fontId="32" fillId="0" borderId="13" xfId="0" applyNumberFormat="1" applyFont="1" applyBorder="1" applyAlignment="1">
      <alignment horizontal="center" vertical="center"/>
    </xf>
    <xf numFmtId="39" fontId="32" fillId="0" borderId="14" xfId="0" applyNumberFormat="1" applyFont="1" applyBorder="1" applyAlignment="1">
      <alignment horizontal="center" vertical="center"/>
    </xf>
    <xf numFmtId="39" fontId="32" fillId="0" borderId="12" xfId="0" applyNumberFormat="1" applyFont="1" applyBorder="1" applyAlignment="1">
      <alignment horizontal="center" vertical="center"/>
    </xf>
    <xf numFmtId="0" fontId="0" fillId="0" borderId="1" xfId="0" applyBorder="1" applyAlignment="1">
      <alignment horizontal="center"/>
    </xf>
    <xf numFmtId="39" fontId="17" fillId="0" borderId="13" xfId="0" applyNumberFormat="1" applyFont="1" applyBorder="1" applyAlignment="1">
      <alignment horizontal="center" vertical="center"/>
    </xf>
    <xf numFmtId="39" fontId="17" fillId="0" borderId="14" xfId="0" applyNumberFormat="1" applyFont="1" applyBorder="1" applyAlignment="1">
      <alignment horizontal="center" vertical="center"/>
    </xf>
    <xf numFmtId="39" fontId="17" fillId="0" borderId="12" xfId="0" applyNumberFormat="1"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xf>
    <xf numFmtId="164" fontId="51" fillId="0" borderId="0" xfId="0" applyNumberFormat="1" applyFont="1" applyAlignment="1">
      <alignment horizontal="center"/>
    </xf>
    <xf numFmtId="164" fontId="32" fillId="0" borderId="0" xfId="0" applyNumberFormat="1" applyFont="1" applyAlignment="1">
      <alignment horizontal="center"/>
    </xf>
    <xf numFmtId="0" fontId="0" fillId="0" borderId="10" xfId="0" applyBorder="1" applyAlignment="1">
      <alignment horizont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46"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47" xfId="0" applyFont="1" applyBorder="1" applyAlignment="1">
      <alignment horizontal="center" vertical="center"/>
    </xf>
    <xf numFmtId="0" fontId="7" fillId="0" borderId="0" xfId="0" applyFont="1" applyAlignment="1">
      <alignment horizontal="left" wrapText="1"/>
    </xf>
    <xf numFmtId="39" fontId="17" fillId="0" borderId="26" xfId="0" applyNumberFormat="1" applyFont="1" applyBorder="1" applyAlignment="1">
      <alignment horizontal="right" vertical="center"/>
    </xf>
    <xf numFmtId="39" fontId="17" fillId="0" borderId="36" xfId="0" applyNumberFormat="1" applyFont="1" applyBorder="1" applyAlignment="1">
      <alignment horizontal="right" vertical="center"/>
    </xf>
    <xf numFmtId="39" fontId="17" fillId="0" borderId="27" xfId="0" applyNumberFormat="1" applyFont="1" applyBorder="1" applyAlignment="1">
      <alignment horizontal="right" vertical="center"/>
    </xf>
    <xf numFmtId="39" fontId="39" fillId="0" borderId="13" xfId="0" applyNumberFormat="1" applyFont="1" applyBorder="1" applyAlignment="1">
      <alignment horizontal="right" vertical="center"/>
    </xf>
    <xf numFmtId="39" fontId="39" fillId="0" borderId="14" xfId="0" applyNumberFormat="1" applyFont="1" applyBorder="1" applyAlignment="1">
      <alignment horizontal="right" vertical="center"/>
    </xf>
    <xf numFmtId="39" fontId="39" fillId="0" borderId="12" xfId="0" applyNumberFormat="1" applyFont="1" applyBorder="1" applyAlignment="1">
      <alignment horizontal="right" vertical="center"/>
    </xf>
    <xf numFmtId="39" fontId="17" fillId="0" borderId="13" xfId="0" applyNumberFormat="1" applyFont="1" applyBorder="1" applyAlignment="1">
      <alignment horizontal="right" vertical="center"/>
    </xf>
    <xf numFmtId="39" fontId="17" fillId="0" borderId="14" xfId="0" applyNumberFormat="1" applyFont="1" applyBorder="1" applyAlignment="1">
      <alignment horizontal="right" vertical="center"/>
    </xf>
    <xf numFmtId="39" fontId="17" fillId="0" borderId="12" xfId="0" applyNumberFormat="1" applyFont="1" applyBorder="1" applyAlignment="1">
      <alignment horizontal="right" vertical="center"/>
    </xf>
    <xf numFmtId="0" fontId="7" fillId="0" borderId="0" xfId="0" applyFont="1" applyAlignment="1">
      <alignment horizontal="center" wrapText="1"/>
    </xf>
    <xf numFmtId="0" fontId="0" fillId="0" borderId="0" xfId="0" applyAlignment="1">
      <alignment horizontal="center" wrapText="1"/>
    </xf>
    <xf numFmtId="39" fontId="52" fillId="0" borderId="13" xfId="0" applyNumberFormat="1" applyFont="1" applyBorder="1" applyAlignment="1">
      <alignment horizontal="right" vertical="center"/>
    </xf>
    <xf numFmtId="39" fontId="52" fillId="0" borderId="14" xfId="0" applyNumberFormat="1" applyFont="1" applyBorder="1" applyAlignment="1">
      <alignment horizontal="right" vertical="center"/>
    </xf>
    <xf numFmtId="39" fontId="52" fillId="0" borderId="12" xfId="0" applyNumberFormat="1" applyFont="1" applyBorder="1" applyAlignment="1">
      <alignment horizontal="right" vertical="center"/>
    </xf>
    <xf numFmtId="39" fontId="51" fillId="0" borderId="13" xfId="0" applyNumberFormat="1" applyFont="1" applyBorder="1" applyAlignment="1">
      <alignment horizontal="right" vertical="center"/>
    </xf>
    <xf numFmtId="39" fontId="51" fillId="0" borderId="14" xfId="0" applyNumberFormat="1" applyFont="1" applyBorder="1" applyAlignment="1">
      <alignment horizontal="right" vertical="center"/>
    </xf>
    <xf numFmtId="39" fontId="51" fillId="0" borderId="12" xfId="0" applyNumberFormat="1" applyFont="1" applyBorder="1" applyAlignment="1">
      <alignment horizontal="right" vertical="center"/>
    </xf>
    <xf numFmtId="39" fontId="39" fillId="0" borderId="26" xfId="0" applyNumberFormat="1" applyFont="1" applyBorder="1" applyAlignment="1">
      <alignment horizontal="right" vertical="center"/>
    </xf>
    <xf numFmtId="39" fontId="39" fillId="0" borderId="36" xfId="0" applyNumberFormat="1" applyFont="1" applyBorder="1" applyAlignment="1">
      <alignment horizontal="right" vertical="center"/>
    </xf>
    <xf numFmtId="39" fontId="39" fillId="0" borderId="27" xfId="0" applyNumberFormat="1" applyFont="1" applyBorder="1" applyAlignment="1">
      <alignment horizontal="right" vertical="center"/>
    </xf>
    <xf numFmtId="39" fontId="52" fillId="0" borderId="26" xfId="0" applyNumberFormat="1" applyFont="1" applyBorder="1" applyAlignment="1">
      <alignment horizontal="right" vertical="center"/>
    </xf>
    <xf numFmtId="39" fontId="52" fillId="0" borderId="36" xfId="0" applyNumberFormat="1" applyFont="1" applyBorder="1" applyAlignment="1">
      <alignment horizontal="right" vertical="center"/>
    </xf>
    <xf numFmtId="39" fontId="52" fillId="0" borderId="27" xfId="0" applyNumberFormat="1" applyFont="1" applyBorder="1" applyAlignment="1">
      <alignment horizontal="right" vertical="center"/>
    </xf>
    <xf numFmtId="39" fontId="6" fillId="0" borderId="0" xfId="0" applyNumberFormat="1" applyFont="1" applyAlignment="1">
      <alignment horizontal="center"/>
    </xf>
    <xf numFmtId="0" fontId="44" fillId="0" borderId="0" xfId="0" applyFont="1" applyAlignment="1">
      <alignment horizontal="right" vertical="center" wrapText="1"/>
    </xf>
    <xf numFmtId="170" fontId="32" fillId="0" borderId="0" xfId="0" applyNumberFormat="1" applyFont="1" applyAlignment="1">
      <alignment horizontal="center" vertical="center"/>
    </xf>
    <xf numFmtId="39" fontId="6" fillId="0" borderId="61" xfId="0" applyNumberFormat="1" applyFont="1" applyBorder="1" applyAlignment="1">
      <alignment horizontal="center"/>
    </xf>
    <xf numFmtId="39" fontId="6" fillId="0" borderId="2" xfId="0" applyNumberFormat="1" applyFont="1" applyBorder="1" applyAlignment="1">
      <alignment horizontal="center"/>
    </xf>
    <xf numFmtId="39" fontId="6" fillId="0" borderId="47" xfId="0" applyNumberFormat="1" applyFont="1" applyBorder="1" applyAlignment="1">
      <alignment horizontal="center"/>
    </xf>
    <xf numFmtId="0" fontId="6" fillId="0" borderId="34" xfId="0" applyFont="1" applyBorder="1" applyAlignment="1">
      <alignment horizontal="center"/>
    </xf>
    <xf numFmtId="0" fontId="6" fillId="0" borderId="45" xfId="0" applyFont="1" applyBorder="1" applyAlignment="1">
      <alignment horizontal="center"/>
    </xf>
    <xf numFmtId="0" fontId="6" fillId="0" borderId="43" xfId="0" applyFont="1" applyBorder="1" applyAlignment="1">
      <alignment horizontal="center"/>
    </xf>
    <xf numFmtId="39" fontId="39" fillId="0" borderId="31" xfId="0" applyNumberFormat="1" applyFont="1" applyBorder="1" applyAlignment="1">
      <alignment horizontal="right" vertical="center"/>
    </xf>
    <xf numFmtId="39" fontId="17" fillId="0" borderId="38" xfId="0" applyNumberFormat="1" applyFont="1" applyBorder="1" applyAlignment="1">
      <alignment horizontal="right" vertical="center"/>
    </xf>
    <xf numFmtId="39" fontId="17" fillId="0" borderId="50" xfId="0" applyNumberFormat="1" applyFont="1" applyBorder="1" applyAlignment="1">
      <alignment horizontal="right" vertical="center"/>
    </xf>
    <xf numFmtId="39" fontId="17" fillId="0" borderId="39" xfId="0" applyNumberFormat="1" applyFont="1" applyBorder="1" applyAlignment="1">
      <alignment horizontal="right" vertical="center"/>
    </xf>
    <xf numFmtId="39" fontId="17" fillId="0" borderId="28" xfId="0" applyNumberFormat="1" applyFont="1" applyBorder="1" applyAlignment="1">
      <alignment horizontal="right" vertical="center"/>
    </xf>
    <xf numFmtId="39" fontId="17" fillId="0" borderId="37" xfId="0" applyNumberFormat="1" applyFont="1" applyBorder="1" applyAlignment="1">
      <alignment horizontal="right" vertical="center"/>
    </xf>
    <xf numFmtId="39" fontId="39" fillId="0" borderId="15" xfId="0" applyNumberFormat="1" applyFont="1" applyBorder="1" applyAlignment="1">
      <alignment horizontal="right" vertical="center"/>
    </xf>
    <xf numFmtId="39" fontId="39" fillId="0" borderId="21" xfId="0" applyNumberFormat="1" applyFont="1" applyBorder="1" applyAlignment="1">
      <alignment horizontal="right" vertical="center"/>
    </xf>
    <xf numFmtId="39" fontId="17" fillId="0" borderId="32" xfId="0" applyNumberFormat="1" applyFont="1" applyBorder="1" applyAlignment="1">
      <alignment horizontal="right" vertical="center"/>
    </xf>
    <xf numFmtId="39" fontId="17" fillId="0" borderId="7" xfId="0" applyNumberFormat="1" applyFont="1" applyBorder="1" applyAlignment="1">
      <alignment horizontal="right" vertical="center"/>
    </xf>
    <xf numFmtId="39" fontId="17" fillId="0" borderId="58" xfId="0" applyNumberFormat="1" applyFont="1" applyBorder="1" applyAlignment="1">
      <alignment horizontal="right" vertical="center"/>
    </xf>
    <xf numFmtId="39" fontId="17" fillId="0" borderId="35" xfId="0" applyNumberFormat="1" applyFont="1" applyBorder="1" applyAlignment="1">
      <alignment horizontal="right" vertical="center"/>
    </xf>
    <xf numFmtId="39" fontId="17" fillId="0" borderId="0" xfId="0" applyNumberFormat="1" applyFont="1" applyAlignment="1">
      <alignment horizontal="right" vertical="center"/>
    </xf>
    <xf numFmtId="39" fontId="17" fillId="0" borderId="44" xfId="0" applyNumberFormat="1" applyFont="1" applyBorder="1" applyAlignment="1">
      <alignment horizontal="right" vertical="center"/>
    </xf>
    <xf numFmtId="39" fontId="17" fillId="0" borderId="20" xfId="0" applyNumberFormat="1" applyFont="1" applyBorder="1" applyAlignment="1">
      <alignment horizontal="right" vertical="center"/>
    </xf>
    <xf numFmtId="39" fontId="17" fillId="0" borderId="2" xfId="0" applyNumberFormat="1" applyFont="1" applyBorder="1" applyAlignment="1">
      <alignment horizontal="right" vertical="center"/>
    </xf>
    <xf numFmtId="39" fontId="17" fillId="0" borderId="47" xfId="0" applyNumberFormat="1" applyFont="1" applyBorder="1" applyAlignment="1">
      <alignment horizontal="right" vertical="center"/>
    </xf>
    <xf numFmtId="39" fontId="52" fillId="0" borderId="21" xfId="0" applyNumberFormat="1" applyFont="1" applyBorder="1" applyAlignment="1">
      <alignment horizontal="right" vertical="center"/>
    </xf>
    <xf numFmtId="39" fontId="52" fillId="0" borderId="15" xfId="0" applyNumberFormat="1" applyFont="1" applyBorder="1" applyAlignment="1">
      <alignment horizontal="right" vertical="center"/>
    </xf>
    <xf numFmtId="39" fontId="51" fillId="0" borderId="28" xfId="0" applyNumberFormat="1" applyFont="1" applyBorder="1" applyAlignment="1">
      <alignment horizontal="right" vertical="center"/>
    </xf>
    <xf numFmtId="39" fontId="51" fillId="0" borderId="50" xfId="0" applyNumberFormat="1" applyFont="1" applyBorder="1" applyAlignment="1">
      <alignment horizontal="right" vertical="center"/>
    </xf>
    <xf numFmtId="39" fontId="51" fillId="0" borderId="37" xfId="0" applyNumberFormat="1" applyFont="1" applyBorder="1" applyAlignment="1">
      <alignment horizontal="right" vertical="center"/>
    </xf>
    <xf numFmtId="39" fontId="52" fillId="0" borderId="19" xfId="0" applyNumberFormat="1" applyFont="1" applyBorder="1" applyAlignment="1">
      <alignment horizontal="right" vertical="center"/>
    </xf>
    <xf numFmtId="39" fontId="52" fillId="0" borderId="31" xfId="0" applyNumberFormat="1" applyFont="1" applyBorder="1" applyAlignment="1">
      <alignment horizontal="right" vertical="center"/>
    </xf>
    <xf numFmtId="39" fontId="51" fillId="0" borderId="38" xfId="0" applyNumberFormat="1" applyFont="1" applyBorder="1" applyAlignment="1">
      <alignment horizontal="right" vertical="center"/>
    </xf>
    <xf numFmtId="39" fontId="51" fillId="0" borderId="39" xfId="0" applyNumberFormat="1" applyFont="1" applyBorder="1" applyAlignment="1">
      <alignment horizontal="right" vertical="center"/>
    </xf>
    <xf numFmtId="39" fontId="39" fillId="0" borderId="19" xfId="0" applyNumberFormat="1" applyFont="1" applyBorder="1" applyAlignment="1">
      <alignment horizontal="right" vertical="center"/>
    </xf>
    <xf numFmtId="39" fontId="17" fillId="0" borderId="18" xfId="0" applyNumberFormat="1" applyFont="1" applyBorder="1" applyAlignment="1">
      <alignment horizontal="right" vertical="center"/>
    </xf>
    <xf numFmtId="39" fontId="17" fillId="0" borderId="17" xfId="0" applyNumberFormat="1" applyFont="1" applyBorder="1" applyAlignment="1">
      <alignment horizontal="right" vertical="center"/>
    </xf>
    <xf numFmtId="39" fontId="17" fillId="0" borderId="46" xfId="0" applyNumberFormat="1" applyFont="1" applyBorder="1" applyAlignment="1">
      <alignment horizontal="right" vertical="center"/>
    </xf>
    <xf numFmtId="39" fontId="17" fillId="0" borderId="60" xfId="0" applyNumberFormat="1" applyFont="1" applyBorder="1" applyAlignment="1">
      <alignment horizontal="right" vertical="center"/>
    </xf>
    <xf numFmtId="39" fontId="17" fillId="0" borderId="10" xfId="0" applyNumberFormat="1" applyFont="1" applyBorder="1" applyAlignment="1">
      <alignment horizontal="right" vertical="center"/>
    </xf>
    <xf numFmtId="39" fontId="17" fillId="0" borderId="59" xfId="0" applyNumberFormat="1" applyFont="1" applyBorder="1" applyAlignment="1">
      <alignment horizontal="right" vertical="center"/>
    </xf>
    <xf numFmtId="0" fontId="29" fillId="0" borderId="62" xfId="0" applyFont="1" applyBorder="1" applyAlignment="1">
      <alignment horizontal="center"/>
    </xf>
    <xf numFmtId="0" fontId="29" fillId="0" borderId="17" xfId="0" applyFont="1" applyBorder="1" applyAlignment="1">
      <alignment horizontal="center"/>
    </xf>
    <xf numFmtId="0" fontId="29" fillId="0" borderId="46" xfId="0" applyFont="1" applyBorder="1" applyAlignment="1">
      <alignment horizontal="center"/>
    </xf>
    <xf numFmtId="0" fontId="6" fillId="0" borderId="34" xfId="0" applyFont="1" applyBorder="1" applyAlignment="1">
      <alignment horizontal="center" vertical="center"/>
    </xf>
    <xf numFmtId="0" fontId="6" fillId="0" borderId="45" xfId="0" applyFont="1" applyBorder="1" applyAlignment="1">
      <alignment horizontal="center" vertical="center"/>
    </xf>
    <xf numFmtId="0" fontId="6" fillId="0" borderId="43" xfId="0" applyFont="1" applyBorder="1" applyAlignment="1">
      <alignment horizontal="center" vertical="center"/>
    </xf>
    <xf numFmtId="39" fontId="17" fillId="0" borderId="63" xfId="0" applyNumberFormat="1" applyFont="1" applyBorder="1"/>
    <xf numFmtId="39" fontId="17" fillId="0" borderId="64" xfId="0" applyNumberFormat="1" applyFont="1" applyBorder="1"/>
    <xf numFmtId="39" fontId="17" fillId="0" borderId="65" xfId="0" applyNumberFormat="1" applyFont="1" applyBorder="1"/>
    <xf numFmtId="39" fontId="17" fillId="0" borderId="6" xfId="0" applyNumberFormat="1" applyFont="1" applyBorder="1" applyAlignment="1">
      <alignment horizontal="right" vertical="center"/>
    </xf>
    <xf numFmtId="39" fontId="17" fillId="0" borderId="9" xfId="0" applyNumberFormat="1" applyFont="1" applyBorder="1" applyAlignment="1">
      <alignment horizontal="right" vertical="center"/>
    </xf>
    <xf numFmtId="39" fontId="17" fillId="0" borderId="55" xfId="0" applyNumberFormat="1" applyFont="1" applyBorder="1"/>
    <xf numFmtId="39" fontId="17" fillId="0" borderId="66" xfId="0" applyNumberFormat="1" applyFont="1" applyBorder="1"/>
    <xf numFmtId="39" fontId="17" fillId="0" borderId="67" xfId="0" applyNumberFormat="1" applyFont="1" applyBorder="1"/>
    <xf numFmtId="0" fontId="6" fillId="0" borderId="34" xfId="1" applyFont="1" applyBorder="1" applyAlignment="1">
      <alignment horizontal="center" vertical="center"/>
    </xf>
    <xf numFmtId="0" fontId="6" fillId="0" borderId="45" xfId="1" applyFont="1" applyBorder="1" applyAlignment="1">
      <alignment horizontal="center" vertical="center"/>
    </xf>
    <xf numFmtId="0" fontId="6" fillId="0" borderId="43" xfId="1" applyFont="1" applyBorder="1" applyAlignment="1">
      <alignment horizontal="center" vertical="center"/>
    </xf>
    <xf numFmtId="0" fontId="29" fillId="0" borderId="62" xfId="1" applyFont="1" applyBorder="1" applyAlignment="1">
      <alignment horizontal="center"/>
    </xf>
    <xf numFmtId="0" fontId="29" fillId="0" borderId="17" xfId="1" applyFont="1" applyBorder="1" applyAlignment="1">
      <alignment horizontal="center"/>
    </xf>
    <xf numFmtId="0" fontId="29" fillId="0" borderId="46" xfId="1" applyFont="1" applyBorder="1" applyAlignment="1">
      <alignment horizontal="center"/>
    </xf>
    <xf numFmtId="39" fontId="6" fillId="0" borderId="61" xfId="1" applyNumberFormat="1" applyFont="1" applyBorder="1" applyAlignment="1">
      <alignment horizontal="center"/>
    </xf>
    <xf numFmtId="39" fontId="6" fillId="0" borderId="2" xfId="1" applyNumberFormat="1" applyFont="1" applyBorder="1" applyAlignment="1">
      <alignment horizontal="center"/>
    </xf>
    <xf numFmtId="39" fontId="6" fillId="0" borderId="47" xfId="1" applyNumberFormat="1" applyFont="1" applyBorder="1" applyAlignment="1">
      <alignment horizontal="center"/>
    </xf>
    <xf numFmtId="0" fontId="7" fillId="0" borderId="0" xfId="0" applyFont="1" applyAlignment="1">
      <alignment horizontal="left"/>
    </xf>
    <xf numFmtId="0" fontId="0" fillId="0" borderId="0" xfId="0" applyAlignment="1">
      <alignment horizontal="left"/>
    </xf>
    <xf numFmtId="39" fontId="17" fillId="0" borderId="68" xfId="0" applyNumberFormat="1" applyFont="1" applyBorder="1" applyAlignment="1">
      <alignment horizontal="right"/>
    </xf>
    <xf numFmtId="39" fontId="17" fillId="0" borderId="45" xfId="0" applyNumberFormat="1" applyFont="1" applyBorder="1" applyAlignment="1">
      <alignment horizontal="right"/>
    </xf>
    <xf numFmtId="39" fontId="17" fillId="0" borderId="43" xfId="0" applyNumberFormat="1" applyFont="1" applyBorder="1" applyAlignment="1">
      <alignment horizontal="right"/>
    </xf>
    <xf numFmtId="0" fontId="6" fillId="0" borderId="61" xfId="1" applyFont="1" applyBorder="1" applyAlignment="1">
      <alignment horizontal="center"/>
    </xf>
    <xf numFmtId="0" fontId="6" fillId="0" borderId="2" xfId="1" applyFont="1" applyBorder="1" applyAlignment="1">
      <alignment horizontal="center"/>
    </xf>
    <xf numFmtId="0" fontId="6" fillId="0" borderId="47" xfId="1" applyFont="1" applyBorder="1" applyAlignment="1">
      <alignment horizontal="center"/>
    </xf>
    <xf numFmtId="0" fontId="6" fillId="0" borderId="0" xfId="0" applyFont="1" applyAlignment="1">
      <alignment horizontal="right" vertical="center" wrapText="1"/>
    </xf>
    <xf numFmtId="0" fontId="6" fillId="0" borderId="0" xfId="30" applyFont="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164" fontId="51" fillId="0" borderId="0" xfId="1" applyNumberFormat="1" applyFont="1" applyAlignment="1">
      <alignment horizontal="center"/>
    </xf>
    <xf numFmtId="0" fontId="6" fillId="0" borderId="0" xfId="0" applyFont="1" applyAlignment="1">
      <alignment horizontal="right" wrapText="1"/>
    </xf>
    <xf numFmtId="0" fontId="6" fillId="0" borderId="0" xfId="0" applyFont="1" applyAlignment="1">
      <alignment horizontal="center" vertical="center" wrapText="1"/>
    </xf>
  </cellXfs>
  <cellStyles count="55">
    <cellStyle name="Comma 2" xfId="35" xr:uid="{00000000-0005-0000-0000-000000000000}"/>
    <cellStyle name="Currency" xfId="52" builtinId="4"/>
    <cellStyle name="Currency 10" xfId="20" xr:uid="{00000000-0005-0000-0000-000002000000}"/>
    <cellStyle name="Currency 11" xfId="21" xr:uid="{00000000-0005-0000-0000-000003000000}"/>
    <cellStyle name="Currency 12" xfId="36" xr:uid="{00000000-0005-0000-0000-000004000000}"/>
    <cellStyle name="Currency 2" xfId="4" xr:uid="{00000000-0005-0000-0000-000005000000}"/>
    <cellStyle name="Currency 2 2" xfId="26" xr:uid="{00000000-0005-0000-0000-000006000000}"/>
    <cellStyle name="Currency 3" xfId="6" xr:uid="{00000000-0005-0000-0000-000007000000}"/>
    <cellStyle name="Currency 4" xfId="8" xr:uid="{00000000-0005-0000-0000-000008000000}"/>
    <cellStyle name="Currency 5" xfId="10" xr:uid="{00000000-0005-0000-0000-000009000000}"/>
    <cellStyle name="Currency 6" xfId="12" xr:uid="{00000000-0005-0000-0000-00000A000000}"/>
    <cellStyle name="Currency 7" xfId="14" xr:uid="{00000000-0005-0000-0000-00000B000000}"/>
    <cellStyle name="Currency 8" xfId="16" xr:uid="{00000000-0005-0000-0000-00000C000000}"/>
    <cellStyle name="Currency 9" xfId="18" xr:uid="{00000000-0005-0000-0000-00000D000000}"/>
    <cellStyle name="Hyperlink" xfId="54" builtinId="8"/>
    <cellStyle name="Normal" xfId="0" builtinId="0"/>
    <cellStyle name="Normal 10" xfId="15" xr:uid="{00000000-0005-0000-0000-000010000000}"/>
    <cellStyle name="Normal 11" xfId="17" xr:uid="{00000000-0005-0000-0000-000011000000}"/>
    <cellStyle name="Normal 12" xfId="19" xr:uid="{00000000-0005-0000-0000-000012000000}"/>
    <cellStyle name="Normal 13" xfId="24" xr:uid="{00000000-0005-0000-0000-000013000000}"/>
    <cellStyle name="Normal 13 2" xfId="27" xr:uid="{00000000-0005-0000-0000-000014000000}"/>
    <cellStyle name="Normal 13 3" xfId="28" xr:uid="{00000000-0005-0000-0000-000015000000}"/>
    <cellStyle name="Normal 13 4" xfId="39" xr:uid="{00000000-0005-0000-0000-000016000000}"/>
    <cellStyle name="Normal 13 4 2" xfId="48" xr:uid="{00000000-0005-0000-0000-000017000000}"/>
    <cellStyle name="Normal 13 5" xfId="42" xr:uid="{00000000-0005-0000-0000-000018000000}"/>
    <cellStyle name="Normal 14" xfId="29" xr:uid="{00000000-0005-0000-0000-000019000000}"/>
    <cellStyle name="Normal 14 2" xfId="32" xr:uid="{00000000-0005-0000-0000-00001A000000}"/>
    <cellStyle name="Normal 14 2 2" xfId="34" xr:uid="{00000000-0005-0000-0000-00001B000000}"/>
    <cellStyle name="Normal 14 2 2 2" xfId="46" xr:uid="{00000000-0005-0000-0000-00001C000000}"/>
    <cellStyle name="Normal 14 2 3" xfId="44" xr:uid="{00000000-0005-0000-0000-00001D000000}"/>
    <cellStyle name="Normal 14 3" xfId="33" xr:uid="{00000000-0005-0000-0000-00001E000000}"/>
    <cellStyle name="Normal 14 3 2" xfId="45" xr:uid="{00000000-0005-0000-0000-00001F000000}"/>
    <cellStyle name="Normal 14 4" xfId="40" xr:uid="{00000000-0005-0000-0000-000020000000}"/>
    <cellStyle name="Normal 14 4 2" xfId="53" xr:uid="{00000000-0005-0000-0000-000021000000}"/>
    <cellStyle name="Normal 14 5" xfId="41" xr:uid="{00000000-0005-0000-0000-000022000000}"/>
    <cellStyle name="Normal 14 5 2" xfId="43" xr:uid="{00000000-0005-0000-0000-000023000000}"/>
    <cellStyle name="Normal 15" xfId="37" xr:uid="{00000000-0005-0000-0000-000024000000}"/>
    <cellStyle name="Normal 15 2" xfId="38" xr:uid="{00000000-0005-0000-0000-000025000000}"/>
    <cellStyle name="Normal 15 3" xfId="47" xr:uid="{00000000-0005-0000-0000-000026000000}"/>
    <cellStyle name="Normal 16" xfId="49" xr:uid="{00000000-0005-0000-0000-000027000000}"/>
    <cellStyle name="Normal 2" xfId="1" xr:uid="{00000000-0005-0000-0000-000028000000}"/>
    <cellStyle name="Normal 2 2" xfId="23" xr:uid="{00000000-0005-0000-0000-000029000000}"/>
    <cellStyle name="Normal 2 2 2" xfId="30" xr:uid="{00000000-0005-0000-0000-00002A000000}"/>
    <cellStyle name="Normal 2 3" xfId="31" xr:uid="{00000000-0005-0000-0000-00002B000000}"/>
    <cellStyle name="Normal 3" xfId="2" xr:uid="{00000000-0005-0000-0000-00002C000000}"/>
    <cellStyle name="Normal 4" xfId="3" xr:uid="{00000000-0005-0000-0000-00002D000000}"/>
    <cellStyle name="Normal 5" xfId="5" xr:uid="{00000000-0005-0000-0000-00002E000000}"/>
    <cellStyle name="Normal 6" xfId="7" xr:uid="{00000000-0005-0000-0000-00002F000000}"/>
    <cellStyle name="Normal 7" xfId="9" xr:uid="{00000000-0005-0000-0000-000030000000}"/>
    <cellStyle name="Normal 8" xfId="11" xr:uid="{00000000-0005-0000-0000-000031000000}"/>
    <cellStyle name="Normal 9" xfId="13" xr:uid="{00000000-0005-0000-0000-000032000000}"/>
    <cellStyle name="Normal_Rates" xfId="25" xr:uid="{00000000-0005-0000-0000-000033000000}"/>
    <cellStyle name="Percent" xfId="51" builtinId="5"/>
    <cellStyle name="Percent 2" xfId="22" xr:uid="{00000000-0005-0000-0000-000035000000}"/>
    <cellStyle name="Percent 3" xfId="50" xr:uid="{00000000-0005-0000-0000-000036000000}"/>
  </cellStyles>
  <dxfs count="0"/>
  <tableStyles count="0" defaultTableStyle="TableStyleMedium9" defaultPivotStyle="PivotStyleLight16"/>
  <colors>
    <mruColors>
      <color rgb="FF0000FF"/>
      <color rgb="FFFFFF99"/>
      <color rgb="FF00FF00"/>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13</xdr:row>
      <xdr:rowOff>133350</xdr:rowOff>
    </xdr:from>
    <xdr:to>
      <xdr:col>8</xdr:col>
      <xdr:colOff>298053</xdr:colOff>
      <xdr:row>28</xdr:row>
      <xdr:rowOff>150876</xdr:rowOff>
    </xdr:to>
    <xdr:pic>
      <xdr:nvPicPr>
        <xdr:cNvPr id="2" name="Picture 1">
          <a:extLst>
            <a:ext uri="{FF2B5EF4-FFF2-40B4-BE49-F238E27FC236}">
              <a16:creationId xmlns:a16="http://schemas.microsoft.com/office/drawing/2014/main" id="{A506B3F3-8E33-45CD-820D-5BA94B1D0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0" y="2628900"/>
          <a:ext cx="4492228" cy="28750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kirbycorp.com/wp-content/uploads/2021/03/Fleeting-Terms-and-Conditions-FINAL.pdf" TargetMode="External"/><Relationship Id="rId1" Type="http://schemas.openxmlformats.org/officeDocument/2006/relationships/hyperlink" Target="https://kirbycorp.com/marine-transportation/inland-mar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1"/>
  <sheetViews>
    <sheetView showGridLines="0" zoomScaleNormal="100" workbookViewId="0">
      <selection activeCell="A14" sqref="A14"/>
    </sheetView>
  </sheetViews>
  <sheetFormatPr defaultRowHeight="15" x14ac:dyDescent="0.2"/>
  <cols>
    <col min="1" max="1" width="8.88671875" customWidth="1"/>
  </cols>
  <sheetData>
    <row r="4" spans="1:10" ht="15" customHeight="1" x14ac:dyDescent="0.2">
      <c r="A4" s="475" t="s">
        <v>353</v>
      </c>
      <c r="B4" s="475"/>
      <c r="C4" s="475"/>
      <c r="D4" s="475"/>
      <c r="E4" s="475"/>
      <c r="F4" s="475"/>
      <c r="G4" s="475"/>
      <c r="H4" s="475"/>
      <c r="I4" s="475"/>
      <c r="J4" s="475"/>
    </row>
    <row r="5" spans="1:10" ht="15" customHeight="1" x14ac:dyDescent="0.2">
      <c r="A5" s="475"/>
      <c r="B5" s="475"/>
      <c r="C5" s="475"/>
      <c r="D5" s="475"/>
      <c r="E5" s="475"/>
      <c r="F5" s="475"/>
      <c r="G5" s="475"/>
      <c r="H5" s="475"/>
      <c r="I5" s="475"/>
      <c r="J5" s="475"/>
    </row>
    <row r="6" spans="1:10" ht="15.75" x14ac:dyDescent="0.25">
      <c r="A6" s="476" t="s">
        <v>363</v>
      </c>
      <c r="B6" s="476"/>
      <c r="C6" s="476"/>
      <c r="D6" s="476"/>
      <c r="E6" s="476"/>
      <c r="F6" s="476"/>
      <c r="G6" s="476"/>
      <c r="H6" s="476"/>
      <c r="I6" s="476"/>
      <c r="J6" s="476"/>
    </row>
    <row r="7" spans="1:10" x14ac:dyDescent="0.2">
      <c r="A7" s="131"/>
      <c r="B7" s="131"/>
      <c r="C7" s="131"/>
      <c r="D7" s="131"/>
      <c r="E7" s="131"/>
      <c r="F7" s="131"/>
      <c r="G7" s="131"/>
      <c r="H7" s="131"/>
    </row>
    <row r="8" spans="1:10" ht="15.75" x14ac:dyDescent="0.2">
      <c r="A8" s="477" t="s">
        <v>364</v>
      </c>
      <c r="B8" s="477"/>
      <c r="C8" s="477"/>
      <c r="D8" s="477"/>
      <c r="E8" s="477"/>
      <c r="F8" s="477"/>
      <c r="G8" s="477"/>
      <c r="H8" s="477"/>
      <c r="I8" s="477"/>
      <c r="J8" s="477"/>
    </row>
    <row r="9" spans="1:10" x14ac:dyDescent="0.2">
      <c r="A9" s="478" t="s">
        <v>365</v>
      </c>
      <c r="B9" s="478"/>
      <c r="C9" s="478"/>
      <c r="D9" s="478"/>
      <c r="E9" s="478"/>
      <c r="F9" s="478"/>
      <c r="G9" s="478"/>
      <c r="H9" s="478"/>
      <c r="I9" s="478"/>
      <c r="J9" s="478"/>
    </row>
    <row r="11" spans="1:10" x14ac:dyDescent="0.2">
      <c r="A11" s="479">
        <f>ESC!$B$4</f>
        <v>45992</v>
      </c>
      <c r="B11" s="479"/>
      <c r="C11" s="479"/>
      <c r="D11" s="479"/>
      <c r="E11" s="479"/>
      <c r="F11" s="479"/>
      <c r="G11" s="479"/>
      <c r="H11" s="479"/>
      <c r="I11" s="479"/>
      <c r="J11" s="479"/>
    </row>
  </sheetData>
  <mergeCells count="5">
    <mergeCell ref="A4:J5"/>
    <mergeCell ref="A6:J6"/>
    <mergeCell ref="A8:J8"/>
    <mergeCell ref="A9:J9"/>
    <mergeCell ref="A11:J11"/>
  </mergeCells>
  <pageMargins left="0.7" right="0.7" top="0.75" bottom="0.75" header="0.3" footer="0.3"/>
  <pageSetup scale="8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6" tint="-0.499984740745262"/>
    <pageSetUpPr fitToPage="1"/>
  </sheetPr>
  <dimension ref="A1:J72"/>
  <sheetViews>
    <sheetView zoomScale="90" zoomScaleNormal="90" workbookViewId="0">
      <selection activeCell="A7" sqref="A7"/>
    </sheetView>
  </sheetViews>
  <sheetFormatPr defaultRowHeight="15" x14ac:dyDescent="0.2"/>
  <cols>
    <col min="1" max="1" width="23.6640625" customWidth="1"/>
    <col min="2" max="2" width="18.5546875" customWidth="1"/>
    <col min="3" max="3" width="18.6640625" customWidth="1"/>
    <col min="4" max="4" width="19.5546875" customWidth="1"/>
    <col min="6" max="6" width="23.5546875" hidden="1" customWidth="1"/>
    <col min="7" max="7" width="18.44140625" hidden="1" customWidth="1"/>
    <col min="8" max="8" width="11.5546875" hidden="1" customWidth="1"/>
    <col min="9" max="9" width="21.77734375" hidden="1" customWidth="1"/>
    <col min="10" max="10" width="9.21875" hidden="1" customWidth="1"/>
  </cols>
  <sheetData>
    <row r="1" spans="1:10" ht="15.75" x14ac:dyDescent="0.25">
      <c r="A1" s="537" t="s">
        <v>353</v>
      </c>
      <c r="B1" s="537"/>
      <c r="C1" s="537"/>
      <c r="D1" s="537"/>
      <c r="F1" s="507" t="s">
        <v>288</v>
      </c>
      <c r="G1" s="507"/>
      <c r="H1" s="507"/>
      <c r="I1" s="507"/>
    </row>
    <row r="2" spans="1:10" ht="15.75" x14ac:dyDescent="0.25">
      <c r="A2" s="537" t="s">
        <v>204</v>
      </c>
      <c r="B2" s="537"/>
      <c r="C2" s="537"/>
      <c r="D2" s="537"/>
      <c r="F2" s="507" t="s">
        <v>202</v>
      </c>
      <c r="G2" s="507"/>
      <c r="H2" s="507"/>
      <c r="I2" s="507"/>
      <c r="J2" s="440"/>
    </row>
    <row r="3" spans="1:10" ht="15.75" x14ac:dyDescent="0.25">
      <c r="A3" s="539">
        <f>ESC!$B$4</f>
        <v>45992</v>
      </c>
      <c r="B3" s="539"/>
      <c r="C3" s="539"/>
      <c r="D3" s="539"/>
      <c r="F3" s="509" t="s">
        <v>400</v>
      </c>
      <c r="G3" s="509"/>
      <c r="H3" s="509"/>
      <c r="I3" s="509"/>
    </row>
    <row r="4" spans="1:10" ht="15.75" x14ac:dyDescent="0.25">
      <c r="A4" s="644" t="s">
        <v>337</v>
      </c>
      <c r="B4" s="644"/>
      <c r="C4" s="644"/>
      <c r="D4" s="573">
        <f>ESC!$C$6</f>
        <v>2.3877000000000002</v>
      </c>
      <c r="F4" s="507" t="s">
        <v>124</v>
      </c>
      <c r="G4" s="507"/>
      <c r="H4" s="507"/>
      <c r="I4" s="507"/>
    </row>
    <row r="5" spans="1:10" x14ac:dyDescent="0.2">
      <c r="A5" s="644"/>
      <c r="B5" s="644"/>
      <c r="C5" s="644"/>
      <c r="D5" s="573"/>
      <c r="F5" s="442" t="s">
        <v>337</v>
      </c>
      <c r="G5" s="151"/>
      <c r="H5" s="151"/>
      <c r="I5" s="154"/>
    </row>
    <row r="6" spans="1:10" ht="15.75" x14ac:dyDescent="0.2">
      <c r="A6" s="300"/>
      <c r="B6" s="300"/>
      <c r="C6" s="300"/>
      <c r="D6" s="153"/>
      <c r="F6" s="151"/>
      <c r="G6" s="151"/>
      <c r="H6" s="151"/>
      <c r="I6" s="154"/>
    </row>
    <row r="7" spans="1:10" ht="15.75" x14ac:dyDescent="0.25">
      <c r="A7" s="4" t="s">
        <v>0</v>
      </c>
      <c r="B7" s="3"/>
      <c r="C7" s="3"/>
      <c r="D7" s="3"/>
      <c r="F7" s="4" t="s">
        <v>290</v>
      </c>
      <c r="G7" s="5"/>
      <c r="H7" s="5"/>
      <c r="I7" s="7"/>
    </row>
    <row r="8" spans="1:10" ht="15.75" x14ac:dyDescent="0.25">
      <c r="D8" s="22" t="s">
        <v>91</v>
      </c>
      <c r="F8" s="4"/>
      <c r="G8" s="2"/>
      <c r="H8" s="5"/>
      <c r="I8" s="103" t="s">
        <v>100</v>
      </c>
    </row>
    <row r="9" spans="1:10" x14ac:dyDescent="0.2">
      <c r="B9" s="22" t="s">
        <v>94</v>
      </c>
      <c r="C9" s="372"/>
      <c r="D9" s="22" t="s">
        <v>92</v>
      </c>
      <c r="G9" s="2" t="s">
        <v>94</v>
      </c>
      <c r="I9" s="104" t="s">
        <v>92</v>
      </c>
    </row>
    <row r="10" spans="1:10" ht="15.75" thickBot="1" x14ac:dyDescent="0.25">
      <c r="B10" s="93" t="s">
        <v>95</v>
      </c>
      <c r="C10" s="372"/>
      <c r="D10" s="301" t="s">
        <v>93</v>
      </c>
      <c r="G10" s="93" t="s">
        <v>95</v>
      </c>
      <c r="I10" s="152" t="s">
        <v>93</v>
      </c>
    </row>
    <row r="11" spans="1:10" ht="15.75" x14ac:dyDescent="0.25">
      <c r="A11" s="78" t="s">
        <v>356</v>
      </c>
      <c r="B11" s="302">
        <f>(ROUND(G11*ESC!$C$9,2))</f>
        <v>540.94000000000005</v>
      </c>
      <c r="D11" s="302">
        <f>I11</f>
        <v>384.60712500000005</v>
      </c>
      <c r="F11" s="78" t="s">
        <v>356</v>
      </c>
      <c r="G11" s="222">
        <v>500.86575000000005</v>
      </c>
      <c r="I11" s="222">
        <v>384.60712500000005</v>
      </c>
    </row>
    <row r="12" spans="1:10" ht="15.75" x14ac:dyDescent="0.25">
      <c r="A12" s="78" t="s">
        <v>357</v>
      </c>
      <c r="B12" s="302">
        <f>(ROUND(G12*ESC!$C$9,2))</f>
        <v>694.59</v>
      </c>
      <c r="D12" s="302">
        <f>I12</f>
        <v>483.57855000000006</v>
      </c>
      <c r="F12" s="78" t="s">
        <v>357</v>
      </c>
      <c r="G12" s="222">
        <v>643.14337500000011</v>
      </c>
      <c r="I12" s="222">
        <v>483.57855000000006</v>
      </c>
    </row>
    <row r="13" spans="1:10" ht="15.75" x14ac:dyDescent="0.25">
      <c r="A13" s="78" t="s">
        <v>358</v>
      </c>
      <c r="B13" s="571" t="s">
        <v>61</v>
      </c>
      <c r="C13" s="571"/>
      <c r="D13" s="571"/>
      <c r="F13" s="78" t="s">
        <v>358</v>
      </c>
      <c r="G13" s="571" t="s">
        <v>61</v>
      </c>
      <c r="H13" s="571"/>
      <c r="I13" s="571"/>
    </row>
    <row r="15" spans="1:10" ht="15.75" x14ac:dyDescent="0.25">
      <c r="A15" s="4" t="s">
        <v>223</v>
      </c>
      <c r="B15" s="4"/>
      <c r="C15" s="4"/>
      <c r="D15" s="4"/>
      <c r="F15" s="4" t="s">
        <v>223</v>
      </c>
      <c r="G15" s="4"/>
      <c r="H15" s="4"/>
      <c r="I15" s="4"/>
    </row>
    <row r="16" spans="1:10" ht="15.75" x14ac:dyDescent="0.25">
      <c r="A16" s="537" t="s">
        <v>224</v>
      </c>
      <c r="B16" s="537"/>
      <c r="C16" s="537"/>
      <c r="D16" s="537"/>
      <c r="F16" s="537" t="s">
        <v>224</v>
      </c>
      <c r="G16" s="537"/>
      <c r="H16" s="537"/>
      <c r="I16" s="537"/>
    </row>
    <row r="17" spans="1:9" ht="15.75" x14ac:dyDescent="0.25">
      <c r="A17" s="33"/>
      <c r="B17" s="33"/>
      <c r="C17" s="33"/>
      <c r="D17" s="33"/>
      <c r="F17" s="33"/>
      <c r="G17" s="33"/>
      <c r="H17" s="33"/>
      <c r="I17" s="33"/>
    </row>
    <row r="18" spans="1:9" ht="16.5" thickBot="1" x14ac:dyDescent="0.3">
      <c r="A18" s="299"/>
      <c r="B18" s="299"/>
      <c r="C18" s="299"/>
      <c r="D18" s="299"/>
      <c r="F18" s="537"/>
      <c r="G18" s="537"/>
      <c r="H18" s="537"/>
      <c r="I18" s="537"/>
    </row>
    <row r="19" spans="1:9" ht="16.5" thickBot="1" x14ac:dyDescent="0.25">
      <c r="A19" s="616" t="s">
        <v>6</v>
      </c>
      <c r="B19" s="617"/>
      <c r="C19" s="617"/>
      <c r="D19" s="618"/>
      <c r="F19" s="627" t="s">
        <v>69</v>
      </c>
      <c r="G19" s="628"/>
      <c r="H19" s="628"/>
      <c r="I19" s="629"/>
    </row>
    <row r="20" spans="1:9" x14ac:dyDescent="0.2">
      <c r="A20" s="35"/>
      <c r="B20" s="264" t="s">
        <v>101</v>
      </c>
      <c r="C20" s="265" t="s">
        <v>96</v>
      </c>
      <c r="D20" s="266" t="s">
        <v>97</v>
      </c>
      <c r="F20" s="247"/>
      <c r="G20" s="630" t="s">
        <v>101</v>
      </c>
      <c r="H20" s="631"/>
      <c r="I20" s="632"/>
    </row>
    <row r="21" spans="1:9" ht="16.5" thickBot="1" x14ac:dyDescent="0.3">
      <c r="A21" s="36"/>
      <c r="B21" s="303" t="s">
        <v>7</v>
      </c>
      <c r="C21" s="304" t="s">
        <v>7</v>
      </c>
      <c r="D21" s="305" t="s">
        <v>7</v>
      </c>
      <c r="F21" s="248"/>
      <c r="G21" s="641" t="s">
        <v>7</v>
      </c>
      <c r="H21" s="642"/>
      <c r="I21" s="643"/>
    </row>
    <row r="22" spans="1:9" ht="15.75" customHeight="1" thickBot="1" x14ac:dyDescent="0.3">
      <c r="A22" s="249" t="s">
        <v>213</v>
      </c>
      <c r="B22" s="306">
        <f>(ROUND(G22*ESC!$C$9,2))</f>
        <v>1210.2</v>
      </c>
      <c r="C22" s="354">
        <f>(ROUND(G22*ESC!$C$9,2))*1.5</f>
        <v>1815.3000000000002</v>
      </c>
      <c r="D22" s="355">
        <f>(ROUND(G22*ESC!$C$9,2))*2</f>
        <v>2420.4</v>
      </c>
      <c r="F22" s="249" t="s">
        <v>213</v>
      </c>
      <c r="G22" s="638">
        <v>1120.5589500000001</v>
      </c>
      <c r="H22" s="639"/>
      <c r="I22" s="640"/>
    </row>
    <row r="23" spans="1:9" ht="15.75" customHeight="1" x14ac:dyDescent="0.25">
      <c r="A23" s="250"/>
      <c r="B23" s="373"/>
      <c r="C23" s="374"/>
      <c r="D23" s="374"/>
      <c r="F23" s="250"/>
      <c r="G23" s="222"/>
      <c r="H23" s="45"/>
      <c r="I23" s="45"/>
    </row>
    <row r="24" spans="1:9" ht="15.75" customHeight="1" x14ac:dyDescent="0.25">
      <c r="B24" s="375"/>
      <c r="C24" s="359"/>
      <c r="D24" s="359"/>
      <c r="F24" s="78"/>
      <c r="G24" s="77"/>
      <c r="H24" s="45"/>
      <c r="I24" s="45"/>
    </row>
    <row r="25" spans="1:9" ht="15.75" x14ac:dyDescent="0.25">
      <c r="A25" s="4" t="s">
        <v>380</v>
      </c>
      <c r="B25" s="4"/>
      <c r="C25" s="4"/>
      <c r="D25" s="4"/>
      <c r="F25" s="10" t="s">
        <v>380</v>
      </c>
      <c r="G25" s="225"/>
      <c r="H25" s="45"/>
      <c r="I25" s="45"/>
    </row>
    <row r="26" spans="1:9" ht="15.75" x14ac:dyDescent="0.25">
      <c r="F26" s="45"/>
      <c r="G26" s="119"/>
      <c r="H26" s="45"/>
      <c r="I26" s="45"/>
    </row>
    <row r="27" spans="1:9" ht="15.75" x14ac:dyDescent="0.25">
      <c r="A27" s="4" t="s">
        <v>384</v>
      </c>
      <c r="B27" s="5"/>
      <c r="C27" s="5"/>
      <c r="D27" s="7"/>
      <c r="F27" s="45"/>
      <c r="G27" s="119"/>
      <c r="H27" s="45"/>
      <c r="I27" s="45"/>
    </row>
    <row r="28" spans="1:9" ht="15.75" x14ac:dyDescent="0.25">
      <c r="C28" s="1"/>
      <c r="F28" s="45"/>
      <c r="G28" s="231"/>
      <c r="H28" s="45"/>
      <c r="I28" s="45"/>
    </row>
    <row r="29" spans="1:9" x14ac:dyDescent="0.2">
      <c r="B29" s="104" t="s">
        <v>382</v>
      </c>
      <c r="C29" s="1"/>
      <c r="D29" s="104" t="s">
        <v>383</v>
      </c>
    </row>
    <row r="30" spans="1:9" ht="15.75" thickBot="1" x14ac:dyDescent="0.25">
      <c r="B30" s="104" t="s">
        <v>385</v>
      </c>
      <c r="C30" s="1"/>
      <c r="D30" s="104" t="s">
        <v>386</v>
      </c>
      <c r="F30" s="251"/>
    </row>
    <row r="31" spans="1:9" ht="15.75" customHeight="1" thickBot="1" x14ac:dyDescent="0.25">
      <c r="B31" s="152" t="s">
        <v>256</v>
      </c>
      <c r="C31" s="1"/>
      <c r="D31" s="152" t="s">
        <v>256</v>
      </c>
      <c r="F31" s="541" t="s">
        <v>339</v>
      </c>
      <c r="G31" s="542"/>
      <c r="H31" s="542"/>
      <c r="I31" s="543"/>
    </row>
    <row r="32" spans="1:9" ht="15.75" customHeight="1" thickBot="1" x14ac:dyDescent="0.3">
      <c r="A32" s="376" t="s">
        <v>356</v>
      </c>
      <c r="B32" s="360">
        <f>ROUND(B11*ESC!$C$13,2)</f>
        <v>721.07</v>
      </c>
      <c r="D32" s="359">
        <f>ROUND(D11*ESC!$C$13,2)</f>
        <v>512.67999999999995</v>
      </c>
      <c r="F32" s="544"/>
      <c r="G32" s="545"/>
      <c r="H32" s="545"/>
      <c r="I32" s="546"/>
    </row>
    <row r="33" spans="1:9" ht="15.75" x14ac:dyDescent="0.25">
      <c r="A33" s="376" t="s">
        <v>357</v>
      </c>
      <c r="B33" s="360">
        <f>ROUND(B12*ESC!$C$13,2)</f>
        <v>925.89</v>
      </c>
      <c r="D33" s="359">
        <f>ROUND(D12*ESC!$C$13,2)</f>
        <v>644.61</v>
      </c>
      <c r="F33" s="83"/>
      <c r="G33" s="11"/>
      <c r="H33" s="11"/>
      <c r="I33" s="148"/>
    </row>
    <row r="34" spans="1:9" ht="15.75" x14ac:dyDescent="0.25">
      <c r="A34" s="376" t="s">
        <v>358</v>
      </c>
      <c r="B34" s="571" t="s">
        <v>61</v>
      </c>
      <c r="C34" s="571"/>
      <c r="D34" s="571"/>
      <c r="F34" s="83" t="s">
        <v>289</v>
      </c>
      <c r="G34" s="11"/>
      <c r="H34" s="11"/>
      <c r="I34" s="149" t="s">
        <v>247</v>
      </c>
    </row>
    <row r="35" spans="1:9" ht="15.75" customHeight="1" x14ac:dyDescent="0.25">
      <c r="F35" s="83" t="s">
        <v>338</v>
      </c>
      <c r="G35" s="11"/>
      <c r="H35" s="11"/>
      <c r="I35" s="149" t="s">
        <v>249</v>
      </c>
    </row>
    <row r="36" spans="1:9" ht="16.5" thickBot="1" x14ac:dyDescent="0.3">
      <c r="F36" s="147" t="s">
        <v>248</v>
      </c>
      <c r="G36" s="111"/>
      <c r="H36" s="111"/>
      <c r="I36" s="150" t="s">
        <v>247</v>
      </c>
    </row>
    <row r="37" spans="1:9" x14ac:dyDescent="0.2">
      <c r="A37" s="35"/>
      <c r="B37" s="264" t="s">
        <v>101</v>
      </c>
      <c r="C37" s="377" t="s">
        <v>99</v>
      </c>
      <c r="D37" s="378" t="s">
        <v>98</v>
      </c>
    </row>
    <row r="38" spans="1:9" ht="15.75" x14ac:dyDescent="0.25">
      <c r="A38" s="267"/>
      <c r="B38" s="268" t="s">
        <v>8</v>
      </c>
      <c r="C38" s="364" t="s">
        <v>8</v>
      </c>
      <c r="D38" s="365" t="s">
        <v>8</v>
      </c>
      <c r="F38" s="45" t="s">
        <v>246</v>
      </c>
      <c r="H38" s="245">
        <f>G11</f>
        <v>500.86575000000005</v>
      </c>
    </row>
    <row r="39" spans="1:9" ht="16.5" thickBot="1" x14ac:dyDescent="0.3">
      <c r="A39" s="36"/>
      <c r="B39" s="282" t="s">
        <v>9</v>
      </c>
      <c r="C39" s="366" t="s">
        <v>9</v>
      </c>
      <c r="D39" s="367" t="s">
        <v>9</v>
      </c>
    </row>
    <row r="40" spans="1:9" ht="16.5" thickBot="1" x14ac:dyDescent="0.3">
      <c r="A40" s="249" t="s">
        <v>213</v>
      </c>
      <c r="B40" s="356">
        <f>(ROUND(B22*ESC!$C$12,2))</f>
        <v>1613.2</v>
      </c>
      <c r="C40" s="357">
        <f>B40*1.5</f>
        <v>2419.8000000000002</v>
      </c>
      <c r="D40" s="358">
        <f>B40*2</f>
        <v>3226.4</v>
      </c>
      <c r="F40" s="537" t="s">
        <v>13</v>
      </c>
      <c r="G40" s="537"/>
      <c r="H40" s="537"/>
      <c r="I40" s="537"/>
    </row>
    <row r="41" spans="1:9" ht="15.75" x14ac:dyDescent="0.25">
      <c r="F41" s="79"/>
      <c r="G41" s="79"/>
      <c r="H41" s="79"/>
      <c r="I41" s="79"/>
    </row>
    <row r="42" spans="1:9" ht="15.75" thickBot="1" x14ac:dyDescent="0.25">
      <c r="F42" s="636" t="s">
        <v>229</v>
      </c>
      <c r="G42" s="637"/>
      <c r="H42" s="637"/>
      <c r="I42" s="637"/>
    </row>
    <row r="43" spans="1:9" ht="15.75" customHeight="1" x14ac:dyDescent="0.2">
      <c r="A43" s="541" t="s">
        <v>339</v>
      </c>
      <c r="B43" s="542"/>
      <c r="C43" s="542"/>
      <c r="D43" s="543"/>
      <c r="F43" s="11" t="s">
        <v>225</v>
      </c>
      <c r="G43" s="11"/>
      <c r="H43" s="11"/>
      <c r="I43" s="11"/>
    </row>
    <row r="44" spans="1:9" ht="15.75" thickBot="1" x14ac:dyDescent="0.25">
      <c r="A44" s="544"/>
      <c r="B44" s="545"/>
      <c r="C44" s="545"/>
      <c r="D44" s="546"/>
    </row>
    <row r="45" spans="1:9" s="78" customFormat="1" ht="15.75" x14ac:dyDescent="0.25">
      <c r="A45" s="106"/>
      <c r="B45" s="273"/>
      <c r="C45" s="273"/>
      <c r="D45" s="274"/>
      <c r="F45" s="537" t="s">
        <v>293</v>
      </c>
      <c r="G45" s="537"/>
      <c r="H45" s="537"/>
      <c r="I45" s="537"/>
    </row>
    <row r="46" spans="1:9" ht="15" customHeight="1" x14ac:dyDescent="0.2">
      <c r="A46" s="474" t="s">
        <v>422</v>
      </c>
      <c r="B46" s="11"/>
      <c r="C46" s="11"/>
      <c r="D46" s="275" t="s">
        <v>247</v>
      </c>
      <c r="F46" s="557" t="s">
        <v>294</v>
      </c>
      <c r="G46" s="557"/>
      <c r="H46" s="557"/>
      <c r="I46" s="557"/>
    </row>
    <row r="47" spans="1:9" x14ac:dyDescent="0.2">
      <c r="A47" s="474" t="s">
        <v>341</v>
      </c>
      <c r="B47" s="11"/>
      <c r="C47" s="11"/>
      <c r="D47" s="275" t="s">
        <v>249</v>
      </c>
      <c r="F47" s="557"/>
      <c r="G47" s="557"/>
      <c r="H47" s="557"/>
      <c r="I47" s="557"/>
    </row>
    <row r="48" spans="1:9" ht="15" customHeight="1" thickBot="1" x14ac:dyDescent="0.3">
      <c r="A48" s="147" t="s">
        <v>248</v>
      </c>
      <c r="B48" s="276"/>
      <c r="C48" s="276"/>
      <c r="D48" s="277" t="s">
        <v>247</v>
      </c>
      <c r="F48" s="557" t="s">
        <v>295</v>
      </c>
      <c r="G48" s="558"/>
      <c r="H48" s="558"/>
      <c r="I48" s="558"/>
    </row>
    <row r="49" spans="1:9" x14ac:dyDescent="0.2">
      <c r="F49" s="558"/>
      <c r="G49" s="558"/>
      <c r="H49" s="558"/>
      <c r="I49" s="558"/>
    </row>
    <row r="50" spans="1:9" ht="15.75" x14ac:dyDescent="0.25">
      <c r="A50" s="45" t="s">
        <v>246</v>
      </c>
      <c r="D50" s="243">
        <f>$B$11</f>
        <v>540.94000000000005</v>
      </c>
    </row>
    <row r="52" spans="1:9" ht="15.75" x14ac:dyDescent="0.25">
      <c r="A52" s="4" t="s">
        <v>13</v>
      </c>
      <c r="B52" s="3"/>
      <c r="C52" s="3"/>
      <c r="D52" s="3"/>
    </row>
    <row r="53" spans="1:9" x14ac:dyDescent="0.2">
      <c r="B53" s="1"/>
      <c r="C53" s="1"/>
      <c r="D53" s="1"/>
    </row>
    <row r="54" spans="1:9" x14ac:dyDescent="0.2">
      <c r="A54" s="146" t="s">
        <v>229</v>
      </c>
      <c r="B54" s="22"/>
      <c r="C54" s="22"/>
      <c r="D54" s="22"/>
    </row>
    <row r="55" spans="1:9" x14ac:dyDescent="0.2">
      <c r="A55" s="11" t="s">
        <v>225</v>
      </c>
      <c r="B55" s="22"/>
      <c r="C55" s="22"/>
      <c r="D55" s="22"/>
    </row>
    <row r="56" spans="1:9" x14ac:dyDescent="0.2">
      <c r="B56" s="1"/>
      <c r="C56" s="1"/>
      <c r="D56" s="1"/>
    </row>
    <row r="57" spans="1:9" ht="15.75" x14ac:dyDescent="0.25">
      <c r="A57" s="4" t="s">
        <v>293</v>
      </c>
      <c r="B57" s="4"/>
      <c r="C57" s="4"/>
      <c r="D57" s="4"/>
    </row>
    <row r="58" spans="1:9" x14ac:dyDescent="0.2">
      <c r="A58" s="547" t="s">
        <v>381</v>
      </c>
      <c r="B58" s="547"/>
      <c r="C58" s="547"/>
      <c r="D58" s="547"/>
    </row>
    <row r="59" spans="1:9" x14ac:dyDescent="0.2">
      <c r="A59" s="547"/>
      <c r="B59" s="547"/>
      <c r="C59" s="547"/>
      <c r="D59" s="547"/>
    </row>
    <row r="60" spans="1:9" x14ac:dyDescent="0.2">
      <c r="A60" s="547" t="s">
        <v>295</v>
      </c>
      <c r="B60" s="547"/>
      <c r="C60" s="547"/>
      <c r="D60" s="547"/>
    </row>
    <row r="61" spans="1:9" x14ac:dyDescent="0.2">
      <c r="A61" s="547"/>
      <c r="B61" s="547"/>
      <c r="C61" s="547"/>
      <c r="D61" s="547"/>
    </row>
    <row r="64" spans="1:9" x14ac:dyDescent="0.2">
      <c r="A64" s="472" t="s">
        <v>408</v>
      </c>
    </row>
    <row r="65" spans="1:1" x14ac:dyDescent="0.2">
      <c r="A65" s="473" t="s">
        <v>409</v>
      </c>
    </row>
    <row r="66" spans="1:1" x14ac:dyDescent="0.2">
      <c r="A66" s="473" t="s">
        <v>410</v>
      </c>
    </row>
    <row r="67" spans="1:1" x14ac:dyDescent="0.2">
      <c r="A67" s="473" t="s">
        <v>411</v>
      </c>
    </row>
    <row r="68" spans="1:1" x14ac:dyDescent="0.2">
      <c r="A68" s="473" t="s">
        <v>412</v>
      </c>
    </row>
    <row r="69" spans="1:1" x14ac:dyDescent="0.2">
      <c r="A69" s="473" t="s">
        <v>413</v>
      </c>
    </row>
    <row r="70" spans="1:1" x14ac:dyDescent="0.2">
      <c r="A70" s="473" t="s">
        <v>414</v>
      </c>
    </row>
    <row r="71" spans="1:1" x14ac:dyDescent="0.2">
      <c r="A71" s="473" t="s">
        <v>415</v>
      </c>
    </row>
    <row r="72" spans="1:1" x14ac:dyDescent="0.2">
      <c r="A72" s="473" t="s">
        <v>416</v>
      </c>
    </row>
  </sheetData>
  <mergeCells count="29">
    <mergeCell ref="F48:I49"/>
    <mergeCell ref="F2:I2"/>
    <mergeCell ref="F1:I1"/>
    <mergeCell ref="A1:D1"/>
    <mergeCell ref="A2:D2"/>
    <mergeCell ref="A3:D3"/>
    <mergeCell ref="F3:I3"/>
    <mergeCell ref="A4:C5"/>
    <mergeCell ref="D4:D5"/>
    <mergeCell ref="B13:D13"/>
    <mergeCell ref="F4:I4"/>
    <mergeCell ref="G13:I13"/>
    <mergeCell ref="A43:D44"/>
    <mergeCell ref="A58:D59"/>
    <mergeCell ref="A60:D61"/>
    <mergeCell ref="B34:D34"/>
    <mergeCell ref="F16:I16"/>
    <mergeCell ref="F18:I18"/>
    <mergeCell ref="A16:D16"/>
    <mergeCell ref="F42:I42"/>
    <mergeCell ref="F40:I40"/>
    <mergeCell ref="F31:I32"/>
    <mergeCell ref="A19:D19"/>
    <mergeCell ref="G22:I22"/>
    <mergeCell ref="G20:I20"/>
    <mergeCell ref="G21:I21"/>
    <mergeCell ref="F19:I19"/>
    <mergeCell ref="F45:I45"/>
    <mergeCell ref="F46:I47"/>
  </mergeCells>
  <phoneticPr fontId="18" type="noConversion"/>
  <printOptions horizontalCentered="1"/>
  <pageMargins left="0.75" right="0.75" top="1" bottom="1" header="0.5" footer="0.5"/>
  <pageSetup scale="5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6" tint="-0.499984740745262"/>
  </sheetPr>
  <dimension ref="A1:AB47"/>
  <sheetViews>
    <sheetView zoomScale="70" zoomScaleNormal="70" workbookViewId="0">
      <selection activeCell="B7" sqref="B7"/>
    </sheetView>
  </sheetViews>
  <sheetFormatPr defaultRowHeight="15" x14ac:dyDescent="0.2"/>
  <cols>
    <col min="1" max="1" width="8.88671875" customWidth="1"/>
    <col min="2" max="2" width="10.33203125" customWidth="1"/>
    <col min="3" max="3" width="9.88671875" customWidth="1"/>
    <col min="4" max="4" width="10.33203125" customWidth="1"/>
    <col min="5" max="5" width="9" customWidth="1"/>
    <col min="6" max="6" width="10.44140625" customWidth="1"/>
    <col min="7" max="7" width="8.88671875" customWidth="1"/>
    <col min="8" max="8" width="9.88671875" customWidth="1"/>
    <col min="9" max="12" width="8.88671875" customWidth="1"/>
    <col min="13" max="13" width="8.77734375" customWidth="1"/>
    <col min="14" max="25" width="8.88671875" hidden="1" customWidth="1"/>
    <col min="26" max="26" width="8.88671875" customWidth="1"/>
  </cols>
  <sheetData>
    <row r="1" spans="1:26" ht="15.75" x14ac:dyDescent="0.25">
      <c r="A1" s="4" t="s">
        <v>353</v>
      </c>
      <c r="B1" s="3"/>
      <c r="C1" s="3"/>
      <c r="D1" s="3"/>
      <c r="E1" s="3"/>
      <c r="F1" s="3"/>
      <c r="G1" s="3"/>
      <c r="H1" s="3"/>
      <c r="I1" s="3"/>
      <c r="J1" s="3"/>
      <c r="K1" s="3"/>
      <c r="L1" s="3"/>
      <c r="N1" s="4" t="s">
        <v>288</v>
      </c>
      <c r="O1" s="3"/>
      <c r="P1" s="3"/>
      <c r="Q1" s="3"/>
      <c r="R1" s="3"/>
      <c r="S1" s="3"/>
      <c r="T1" s="3"/>
      <c r="U1" s="3"/>
      <c r="V1" s="3"/>
      <c r="W1" s="3"/>
      <c r="X1" s="3"/>
      <c r="Y1" s="3"/>
    </row>
    <row r="2" spans="1:26" ht="18" x14ac:dyDescent="0.25">
      <c r="A2" s="14" t="s">
        <v>15</v>
      </c>
      <c r="B2" s="3"/>
      <c r="C2" s="3"/>
      <c r="D2" s="3"/>
      <c r="E2" s="3"/>
      <c r="F2" s="3"/>
      <c r="G2" s="3"/>
      <c r="H2" s="3"/>
      <c r="I2" s="3"/>
      <c r="J2" s="3"/>
      <c r="K2" s="3"/>
      <c r="L2" s="3"/>
      <c r="N2" s="14" t="s">
        <v>15</v>
      </c>
      <c r="O2" s="3"/>
      <c r="P2" s="3"/>
      <c r="Q2" s="3"/>
      <c r="R2" s="3"/>
      <c r="S2" s="3"/>
      <c r="T2" s="3"/>
      <c r="U2" s="3"/>
      <c r="V2" s="3"/>
      <c r="W2" s="3"/>
      <c r="X2" s="3"/>
      <c r="Y2" s="3"/>
      <c r="Z2" s="459"/>
    </row>
    <row r="3" spans="1:26" ht="15.75" x14ac:dyDescent="0.25">
      <c r="A3" s="4" t="s">
        <v>344</v>
      </c>
      <c r="B3" s="3"/>
      <c r="C3" s="3"/>
      <c r="D3" s="3"/>
      <c r="E3" s="3"/>
      <c r="F3" s="3"/>
      <c r="G3" s="3"/>
      <c r="H3" s="3"/>
      <c r="I3" s="3"/>
      <c r="J3" s="3"/>
      <c r="K3" s="3"/>
      <c r="L3" s="3"/>
      <c r="N3" s="4" t="s">
        <v>62</v>
      </c>
      <c r="O3" s="3"/>
      <c r="P3" s="3"/>
      <c r="Q3" s="3"/>
      <c r="R3" s="3"/>
      <c r="S3" s="3"/>
      <c r="T3" s="3"/>
      <c r="U3" s="3"/>
      <c r="V3" s="3"/>
      <c r="W3" s="3"/>
      <c r="X3" s="3"/>
      <c r="Y3" s="3"/>
    </row>
    <row r="4" spans="1:26" ht="15.75" x14ac:dyDescent="0.25">
      <c r="A4" s="88">
        <f>ESC!$B$4</f>
        <v>45992</v>
      </c>
      <c r="B4" s="3"/>
      <c r="C4" s="3"/>
      <c r="D4" s="3"/>
      <c r="E4" s="3"/>
      <c r="F4" s="3"/>
      <c r="G4" s="3"/>
      <c r="H4" s="3"/>
      <c r="I4" s="3"/>
      <c r="J4" s="3"/>
      <c r="K4" s="3"/>
      <c r="L4" s="3"/>
      <c r="N4" s="307" t="s">
        <v>400</v>
      </c>
      <c r="O4" s="44"/>
      <c r="P4" s="44"/>
      <c r="Q4" s="44"/>
      <c r="R4" s="44"/>
      <c r="S4" s="44"/>
      <c r="T4" s="44"/>
      <c r="U4" s="44"/>
      <c r="V4" s="44"/>
      <c r="W4" s="44"/>
      <c r="X4" s="44"/>
      <c r="Y4" s="44"/>
    </row>
    <row r="5" spans="1:26" ht="18" x14ac:dyDescent="0.25">
      <c r="A5" s="155" t="s">
        <v>337</v>
      </c>
      <c r="B5" s="3"/>
      <c r="C5" s="3"/>
      <c r="D5" s="3"/>
      <c r="E5" s="3"/>
      <c r="F5" s="3"/>
      <c r="G5" s="3"/>
      <c r="H5" s="3"/>
      <c r="I5" s="3"/>
      <c r="J5" s="3"/>
      <c r="K5" s="3"/>
      <c r="L5" s="3"/>
      <c r="N5" s="155" t="s">
        <v>337</v>
      </c>
      <c r="O5" s="3"/>
      <c r="P5" s="3"/>
      <c r="Q5" s="3"/>
      <c r="R5" s="3"/>
      <c r="S5" s="3"/>
      <c r="T5" s="3"/>
      <c r="U5" s="3"/>
      <c r="V5" s="3"/>
      <c r="W5" s="3"/>
      <c r="X5" s="3"/>
      <c r="Y5" s="3"/>
    </row>
    <row r="6" spans="1:26" ht="15.75" x14ac:dyDescent="0.25">
      <c r="N6" s="6" t="s">
        <v>124</v>
      </c>
      <c r="O6" s="3"/>
      <c r="P6" s="3"/>
      <c r="Q6" s="3"/>
      <c r="R6" s="3"/>
      <c r="S6" s="3"/>
      <c r="T6" s="3"/>
      <c r="U6" s="3"/>
      <c r="V6" s="3"/>
      <c r="W6" s="3"/>
      <c r="X6" s="3"/>
      <c r="Y6" s="3"/>
    </row>
    <row r="7" spans="1:26" ht="15.75" x14ac:dyDescent="0.25">
      <c r="N7" s="6"/>
      <c r="O7" s="3"/>
      <c r="P7" s="3"/>
      <c r="Q7" s="3"/>
      <c r="R7" s="3"/>
      <c r="S7" s="3"/>
      <c r="T7" s="3"/>
      <c r="U7" s="3"/>
      <c r="V7" s="3"/>
      <c r="W7" s="3"/>
      <c r="X7" s="3"/>
      <c r="Y7" s="3"/>
    </row>
    <row r="8" spans="1:26" ht="15.75" x14ac:dyDescent="0.25">
      <c r="C8" s="9"/>
      <c r="D8" s="94" t="s">
        <v>16</v>
      </c>
      <c r="E8" s="95"/>
      <c r="F8" s="95"/>
      <c r="G8" s="95"/>
      <c r="H8" s="95"/>
      <c r="I8" s="96"/>
      <c r="J8" s="9"/>
      <c r="Q8" s="94" t="s">
        <v>16</v>
      </c>
      <c r="R8" s="95"/>
      <c r="S8" s="95"/>
      <c r="T8" s="95"/>
      <c r="U8" s="95"/>
      <c r="V8" s="96"/>
      <c r="W8" s="9"/>
    </row>
    <row r="9" spans="1:26" ht="15" customHeight="1" x14ac:dyDescent="0.25">
      <c r="C9" s="9"/>
      <c r="D9" s="13" t="s">
        <v>1</v>
      </c>
      <c r="E9" s="13" t="s">
        <v>20</v>
      </c>
      <c r="F9" s="13" t="s">
        <v>4</v>
      </c>
      <c r="G9" s="13" t="s">
        <v>21</v>
      </c>
      <c r="H9" s="13" t="s">
        <v>18</v>
      </c>
      <c r="I9" s="127" t="s">
        <v>236</v>
      </c>
      <c r="J9" s="9"/>
      <c r="Q9" s="13" t="s">
        <v>1</v>
      </c>
      <c r="R9" s="255" t="s">
        <v>20</v>
      </c>
      <c r="S9" s="13" t="s">
        <v>4</v>
      </c>
      <c r="T9" s="255" t="s">
        <v>21</v>
      </c>
      <c r="U9" s="13" t="s">
        <v>18</v>
      </c>
      <c r="V9" s="255" t="s">
        <v>236</v>
      </c>
    </row>
    <row r="10" spans="1:26" ht="15" customHeight="1" x14ac:dyDescent="0.25">
      <c r="C10" s="9"/>
      <c r="D10" s="13" t="s">
        <v>2</v>
      </c>
      <c r="E10" s="13" t="s">
        <v>23</v>
      </c>
      <c r="F10" s="13" t="s">
        <v>5</v>
      </c>
      <c r="G10" s="13" t="s">
        <v>25</v>
      </c>
      <c r="H10" s="13" t="s">
        <v>22</v>
      </c>
      <c r="I10" s="110" t="s">
        <v>237</v>
      </c>
      <c r="J10" s="9"/>
      <c r="Q10" s="13" t="s">
        <v>2</v>
      </c>
      <c r="R10" s="255" t="s">
        <v>23</v>
      </c>
      <c r="S10" s="13" t="s">
        <v>5</v>
      </c>
      <c r="T10" s="255" t="s">
        <v>25</v>
      </c>
      <c r="U10" s="13" t="s">
        <v>22</v>
      </c>
      <c r="V10" s="255" t="s">
        <v>237</v>
      </c>
      <c r="W10" s="22"/>
    </row>
    <row r="11" spans="1:26" ht="15" customHeight="1" x14ac:dyDescent="0.25">
      <c r="C11" s="9"/>
      <c r="D11" s="13" t="s">
        <v>3</v>
      </c>
      <c r="E11" s="13" t="s">
        <v>17</v>
      </c>
      <c r="F11" s="13" t="s">
        <v>24</v>
      </c>
      <c r="G11" s="13" t="s">
        <v>19</v>
      </c>
      <c r="H11" s="13" t="s">
        <v>26</v>
      </c>
      <c r="I11" s="110" t="s">
        <v>235</v>
      </c>
      <c r="J11" s="9"/>
      <c r="Q11" s="13" t="s">
        <v>3</v>
      </c>
      <c r="R11" s="255" t="s">
        <v>17</v>
      </c>
      <c r="S11" s="13" t="s">
        <v>24</v>
      </c>
      <c r="T11" s="255" t="s">
        <v>19</v>
      </c>
      <c r="U11" s="13" t="s">
        <v>26</v>
      </c>
      <c r="V11" s="255" t="s">
        <v>235</v>
      </c>
      <c r="W11" s="22"/>
    </row>
    <row r="14" spans="1:26" ht="15.75" x14ac:dyDescent="0.25">
      <c r="B14" s="97" t="s">
        <v>232</v>
      </c>
      <c r="C14" s="98"/>
      <c r="D14" s="98"/>
      <c r="E14" s="98"/>
      <c r="F14" s="98"/>
      <c r="G14" s="98"/>
      <c r="H14" s="98"/>
      <c r="I14" s="98"/>
      <c r="J14" s="98"/>
      <c r="K14" s="99"/>
      <c r="L14" s="9"/>
      <c r="O14" s="97" t="s">
        <v>232</v>
      </c>
      <c r="P14" s="98"/>
      <c r="Q14" s="98"/>
      <c r="R14" s="98"/>
      <c r="S14" s="98"/>
      <c r="T14" s="98"/>
      <c r="U14" s="98"/>
      <c r="V14" s="98"/>
      <c r="W14" s="98"/>
      <c r="X14" s="99"/>
      <c r="Y14" s="9"/>
    </row>
    <row r="15" spans="1:26" ht="15.75" x14ac:dyDescent="0.25">
      <c r="B15" s="100" t="s">
        <v>27</v>
      </c>
      <c r="C15" s="101"/>
      <c r="D15" s="101"/>
      <c r="E15" s="101"/>
      <c r="F15" s="101"/>
      <c r="G15" s="101"/>
      <c r="H15" s="101"/>
      <c r="I15" s="101"/>
      <c r="J15" s="101"/>
      <c r="K15" s="102"/>
      <c r="L15" s="9"/>
      <c r="O15" s="100" t="s">
        <v>27</v>
      </c>
      <c r="P15" s="101"/>
      <c r="Q15" s="101"/>
      <c r="R15" s="101"/>
      <c r="S15" s="101"/>
      <c r="T15" s="101"/>
      <c r="U15" s="101"/>
      <c r="V15" s="101"/>
      <c r="W15" s="101"/>
      <c r="X15" s="102"/>
      <c r="Y15" s="9"/>
    </row>
    <row r="16" spans="1:26" x14ac:dyDescent="0.2">
      <c r="B16" s="8"/>
      <c r="C16" s="13" t="s">
        <v>1</v>
      </c>
      <c r="D16" s="13" t="s">
        <v>2</v>
      </c>
      <c r="E16" s="13" t="s">
        <v>3</v>
      </c>
      <c r="F16" s="13" t="s">
        <v>4</v>
      </c>
      <c r="G16" s="13" t="s">
        <v>5</v>
      </c>
      <c r="H16" s="13" t="s">
        <v>24</v>
      </c>
      <c r="I16" s="13" t="s">
        <v>18</v>
      </c>
      <c r="J16" s="13" t="s">
        <v>22</v>
      </c>
      <c r="K16" s="13" t="s">
        <v>26</v>
      </c>
      <c r="L16" s="22"/>
      <c r="O16" s="8"/>
      <c r="P16" s="13" t="s">
        <v>1</v>
      </c>
      <c r="Q16" s="13" t="s">
        <v>2</v>
      </c>
      <c r="R16" s="13" t="s">
        <v>3</v>
      </c>
      <c r="S16" s="13" t="s">
        <v>4</v>
      </c>
      <c r="T16" s="13" t="s">
        <v>5</v>
      </c>
      <c r="U16" s="13" t="s">
        <v>24</v>
      </c>
      <c r="V16" s="13" t="s">
        <v>18</v>
      </c>
      <c r="W16" s="13" t="s">
        <v>22</v>
      </c>
      <c r="X16" s="13" t="s">
        <v>26</v>
      </c>
      <c r="Y16" s="22"/>
    </row>
    <row r="17" spans="2:28" ht="15.75" x14ac:dyDescent="0.25">
      <c r="B17" s="8" t="s">
        <v>1</v>
      </c>
      <c r="C17" s="308">
        <f>ROUND(P17*ESC!$C$10,0)</f>
        <v>1660</v>
      </c>
      <c r="D17" s="308">
        <f>ROUND(Q17*ESC!$C$10,0)</f>
        <v>2352</v>
      </c>
      <c r="E17" s="308">
        <f>ROUND(R17*ESC!$C$10,0)</f>
        <v>3287</v>
      </c>
      <c r="F17" s="308">
        <f>ROUND(S17*ESC!$C$10,0)</f>
        <v>3650</v>
      </c>
      <c r="G17" s="308">
        <f>ROUND(T17*ESC!$C$10,0)</f>
        <v>3856</v>
      </c>
      <c r="H17" s="308">
        <f>ROUND(U17*ESC!$C$10,0)</f>
        <v>4255</v>
      </c>
      <c r="I17" s="308">
        <f>ROUND(V17*ESC!$C$10,0)</f>
        <v>4819</v>
      </c>
      <c r="J17" s="308">
        <f>ROUND(W17*ESC!$C$10,0)</f>
        <v>5159</v>
      </c>
      <c r="K17" s="308">
        <f>ROUND(X17*ESC!$C$10,0)</f>
        <v>5545</v>
      </c>
      <c r="L17" s="109"/>
      <c r="O17" s="8" t="s">
        <v>1</v>
      </c>
      <c r="P17" s="252">
        <v>1431.0450000000001</v>
      </c>
      <c r="Q17" s="252">
        <v>2027.4975000000002</v>
      </c>
      <c r="R17" s="252">
        <v>2833.4250000000002</v>
      </c>
      <c r="S17" s="252">
        <v>3146.5350000000003</v>
      </c>
      <c r="T17" s="252">
        <v>3324.0375000000004</v>
      </c>
      <c r="U17" s="252">
        <v>3668.0175000000004</v>
      </c>
      <c r="V17" s="252">
        <v>4154.22</v>
      </c>
      <c r="W17" s="252">
        <v>4447.4849999999997</v>
      </c>
      <c r="X17" s="252">
        <v>4780.4400000000005</v>
      </c>
      <c r="Y17" s="76"/>
    </row>
    <row r="18" spans="2:28" ht="15.75" x14ac:dyDescent="0.25">
      <c r="B18" s="8" t="s">
        <v>2</v>
      </c>
      <c r="C18" s="308">
        <f>ROUND(P18*ESC!$C$10,0)</f>
        <v>2352</v>
      </c>
      <c r="D18" s="308">
        <f>ROUND(Q18*ESC!$C$10,0)</f>
        <v>1660</v>
      </c>
      <c r="E18" s="308">
        <f>ROUND(R18*ESC!$C$10,0)</f>
        <v>2352</v>
      </c>
      <c r="F18" s="308">
        <f>ROUND(S18*ESC!$C$10,0)</f>
        <v>3287</v>
      </c>
      <c r="G18" s="308">
        <f>ROUND(T18*ESC!$C$10,0)</f>
        <v>3650</v>
      </c>
      <c r="H18" s="308">
        <f>ROUND(U18*ESC!$C$10,0)</f>
        <v>3856</v>
      </c>
      <c r="I18" s="308">
        <f>ROUND(V18*ESC!$C$10,0)</f>
        <v>4255</v>
      </c>
      <c r="J18" s="308">
        <f>ROUND(W18*ESC!$C$10,0)</f>
        <v>4819</v>
      </c>
      <c r="K18" s="308">
        <f>ROUND(X18*ESC!$C$10,0)</f>
        <v>5159</v>
      </c>
      <c r="L18" s="109"/>
      <c r="O18" s="8" t="s">
        <v>2</v>
      </c>
      <c r="P18" s="252">
        <v>2027.4975000000002</v>
      </c>
      <c r="Q18" s="252">
        <v>1431.0450000000001</v>
      </c>
      <c r="R18" s="252">
        <v>2027.4975000000002</v>
      </c>
      <c r="S18" s="252">
        <v>2833.4250000000002</v>
      </c>
      <c r="T18" s="252">
        <v>3146.5350000000003</v>
      </c>
      <c r="U18" s="252">
        <v>3324.0375000000004</v>
      </c>
      <c r="V18" s="252">
        <v>3668.0175000000004</v>
      </c>
      <c r="W18" s="252">
        <v>4154.22</v>
      </c>
      <c r="X18" s="252">
        <v>4447.4849999999997</v>
      </c>
      <c r="Y18" s="76"/>
    </row>
    <row r="19" spans="2:28" ht="15.75" x14ac:dyDescent="0.25">
      <c r="B19" s="8" t="s">
        <v>3</v>
      </c>
      <c r="C19" s="308">
        <f>ROUND(P19*ESC!$C$10,0)</f>
        <v>3287</v>
      </c>
      <c r="D19" s="308">
        <f>ROUND(Q19*ESC!$C$10,0)</f>
        <v>2352</v>
      </c>
      <c r="E19" s="308">
        <f>ROUND(R19*ESC!$C$10,0)</f>
        <v>1660</v>
      </c>
      <c r="F19" s="308">
        <f>ROUND(S19*ESC!$C$10,0)</f>
        <v>2352</v>
      </c>
      <c r="G19" s="308">
        <f>ROUND(T19*ESC!$C$10,0)</f>
        <v>3287</v>
      </c>
      <c r="H19" s="308">
        <f>ROUND(U19*ESC!$C$10,0)</f>
        <v>3650</v>
      </c>
      <c r="I19" s="308">
        <f>ROUND(V19*ESC!$C$10,0)</f>
        <v>3856</v>
      </c>
      <c r="J19" s="308">
        <f>ROUND(W19*ESC!$C$10,0)</f>
        <v>4255</v>
      </c>
      <c r="K19" s="308">
        <f>ROUND(X19*ESC!$C$10,0)</f>
        <v>4819</v>
      </c>
      <c r="L19" s="109"/>
      <c r="O19" s="8" t="s">
        <v>3</v>
      </c>
      <c r="P19" s="252">
        <v>2833.4250000000002</v>
      </c>
      <c r="Q19" s="252">
        <v>2027.4975000000002</v>
      </c>
      <c r="R19" s="252">
        <v>1431.0450000000001</v>
      </c>
      <c r="S19" s="252">
        <v>2027.4975000000002</v>
      </c>
      <c r="T19" s="252">
        <v>2833.4250000000002</v>
      </c>
      <c r="U19" s="252">
        <v>3146.5350000000003</v>
      </c>
      <c r="V19" s="252">
        <v>3324.0375000000004</v>
      </c>
      <c r="W19" s="252">
        <v>3668.0175000000004</v>
      </c>
      <c r="X19" s="252">
        <v>4154.22</v>
      </c>
      <c r="Y19" s="76"/>
    </row>
    <row r="20" spans="2:28" ht="15.75" x14ac:dyDescent="0.25">
      <c r="B20" s="8" t="s">
        <v>4</v>
      </c>
      <c r="C20" s="308">
        <f>ROUND(P20*ESC!$C$10,0)</f>
        <v>3650</v>
      </c>
      <c r="D20" s="308">
        <f>ROUND(Q20*ESC!$C$10,0)</f>
        <v>3287</v>
      </c>
      <c r="E20" s="308">
        <f>ROUND(R20*ESC!$C$10,0)</f>
        <v>2352</v>
      </c>
      <c r="F20" s="308">
        <f>ROUND(S20*ESC!$C$10,0)</f>
        <v>1660</v>
      </c>
      <c r="G20" s="308">
        <f>ROUND(T20*ESC!$C$10,0)</f>
        <v>2352</v>
      </c>
      <c r="H20" s="308">
        <f>ROUND(U20*ESC!$C$10,0)</f>
        <v>3287</v>
      </c>
      <c r="I20" s="308">
        <f>ROUND(V20*ESC!$C$10,0)</f>
        <v>3650</v>
      </c>
      <c r="J20" s="308">
        <f>ROUND(W20*ESC!$C$10,0)</f>
        <v>3856</v>
      </c>
      <c r="K20" s="308">
        <f>ROUND(X20*ESC!$C$10,0)</f>
        <v>4255</v>
      </c>
      <c r="L20" s="109"/>
      <c r="O20" s="8" t="s">
        <v>4</v>
      </c>
      <c r="P20" s="252">
        <v>3146.5350000000003</v>
      </c>
      <c r="Q20" s="252">
        <v>2833.4250000000002</v>
      </c>
      <c r="R20" s="252">
        <v>2027.4975000000002</v>
      </c>
      <c r="S20" s="252">
        <v>1431.0450000000001</v>
      </c>
      <c r="T20" s="252">
        <v>2027.4975000000002</v>
      </c>
      <c r="U20" s="252">
        <v>2833.4250000000002</v>
      </c>
      <c r="V20" s="252">
        <v>3146.5350000000003</v>
      </c>
      <c r="W20" s="252">
        <v>3324.0375000000004</v>
      </c>
      <c r="X20" s="252">
        <v>3668.0175000000004</v>
      </c>
      <c r="Y20" s="76"/>
    </row>
    <row r="21" spans="2:28" ht="15.75" x14ac:dyDescent="0.25">
      <c r="B21" s="8" t="s">
        <v>5</v>
      </c>
      <c r="C21" s="308">
        <f>ROUND(P21*ESC!$C$10,0)</f>
        <v>3856</v>
      </c>
      <c r="D21" s="308">
        <f>ROUND(Q21*ESC!$C$10,0)</f>
        <v>3650</v>
      </c>
      <c r="E21" s="308">
        <f>ROUND(R21*ESC!$C$10,0)</f>
        <v>3287</v>
      </c>
      <c r="F21" s="308">
        <f>ROUND(S21*ESC!$C$10,0)</f>
        <v>2352</v>
      </c>
      <c r="G21" s="308">
        <f>ROUND(T21*ESC!$C$10,0)</f>
        <v>1660</v>
      </c>
      <c r="H21" s="308">
        <f>ROUND(U21*ESC!$C$10,0)</f>
        <v>2352</v>
      </c>
      <c r="I21" s="308">
        <f>ROUND(V21*ESC!$C$10,0)</f>
        <v>3287</v>
      </c>
      <c r="J21" s="308">
        <f>ROUND(W21*ESC!$C$10,0)</f>
        <v>3650</v>
      </c>
      <c r="K21" s="308">
        <f>ROUND(X21*ESC!$C$10,0)</f>
        <v>3856</v>
      </c>
      <c r="L21" s="109"/>
      <c r="O21" s="8" t="s">
        <v>5</v>
      </c>
      <c r="P21" s="252">
        <v>3324.0375000000004</v>
      </c>
      <c r="Q21" s="252">
        <v>3146.5350000000003</v>
      </c>
      <c r="R21" s="252">
        <v>2833.4250000000002</v>
      </c>
      <c r="S21" s="252">
        <v>2027.4975000000002</v>
      </c>
      <c r="T21" s="252">
        <v>1431.0450000000001</v>
      </c>
      <c r="U21" s="252">
        <v>2027.4975000000002</v>
      </c>
      <c r="V21" s="252">
        <v>2833.4250000000002</v>
      </c>
      <c r="W21" s="252">
        <v>3146.5350000000003</v>
      </c>
      <c r="X21" s="252">
        <v>3324.0375000000004</v>
      </c>
      <c r="Y21" s="76"/>
    </row>
    <row r="22" spans="2:28" ht="15.75" x14ac:dyDescent="0.25">
      <c r="B22" s="8" t="s">
        <v>24</v>
      </c>
      <c r="C22" s="308">
        <f>ROUND(P22*ESC!$C$10,0)</f>
        <v>4255</v>
      </c>
      <c r="D22" s="308">
        <f>ROUND(Q22*ESC!$C$10,0)</f>
        <v>3856</v>
      </c>
      <c r="E22" s="308">
        <f>ROUND(R22*ESC!$C$10,0)</f>
        <v>3650</v>
      </c>
      <c r="F22" s="308">
        <f>ROUND(S22*ESC!$C$10,0)</f>
        <v>3287</v>
      </c>
      <c r="G22" s="308">
        <f>ROUND(T22*ESC!$C$10,0)</f>
        <v>2352</v>
      </c>
      <c r="H22" s="308">
        <f>ROUND(U22*ESC!$C$10,0)</f>
        <v>1660</v>
      </c>
      <c r="I22" s="308">
        <f>ROUND(V22*ESC!$C$10,0)</f>
        <v>2352</v>
      </c>
      <c r="J22" s="308">
        <f>ROUND(W22*ESC!$C$10,0)</f>
        <v>3287</v>
      </c>
      <c r="K22" s="308">
        <f>ROUND(X22*ESC!$C$10,0)</f>
        <v>3650</v>
      </c>
      <c r="L22" s="109"/>
      <c r="O22" s="8" t="s">
        <v>24</v>
      </c>
      <c r="P22" s="252">
        <v>3668.0175000000004</v>
      </c>
      <c r="Q22" s="252">
        <v>3324.0375000000004</v>
      </c>
      <c r="R22" s="252">
        <v>3146.5350000000003</v>
      </c>
      <c r="S22" s="252">
        <v>2833.4250000000002</v>
      </c>
      <c r="T22" s="252">
        <v>2027.4975000000002</v>
      </c>
      <c r="U22" s="252">
        <v>1431.0450000000001</v>
      </c>
      <c r="V22" s="252">
        <v>2027.4975000000002</v>
      </c>
      <c r="W22" s="252">
        <v>2833.4250000000002</v>
      </c>
      <c r="X22" s="252">
        <v>3146.5350000000003</v>
      </c>
      <c r="Y22" s="76"/>
    </row>
    <row r="23" spans="2:28" ht="15.75" x14ac:dyDescent="0.25">
      <c r="B23" s="8" t="s">
        <v>18</v>
      </c>
      <c r="C23" s="308">
        <f>ROUND(P23*ESC!$C$10,0)</f>
        <v>4819</v>
      </c>
      <c r="D23" s="308">
        <f>ROUND(Q23*ESC!$C$10,0)</f>
        <v>4255</v>
      </c>
      <c r="E23" s="308">
        <f>ROUND(R23*ESC!$C$10,0)</f>
        <v>3856</v>
      </c>
      <c r="F23" s="308">
        <f>ROUND(S23*ESC!$C$10,0)</f>
        <v>3650</v>
      </c>
      <c r="G23" s="308">
        <f>ROUND(T23*ESC!$C$10,0)</f>
        <v>3287</v>
      </c>
      <c r="H23" s="308">
        <f>ROUND(U23*ESC!$C$10,0)</f>
        <v>2352</v>
      </c>
      <c r="I23" s="308">
        <f>ROUND(V23*ESC!$C$10,0)</f>
        <v>1660</v>
      </c>
      <c r="J23" s="308">
        <f>ROUND(W23*ESC!$C$10,0)</f>
        <v>2352</v>
      </c>
      <c r="K23" s="308">
        <f>ROUND(X23*ESC!$C$10,0)</f>
        <v>3287</v>
      </c>
      <c r="L23" s="109"/>
      <c r="O23" s="8" t="s">
        <v>18</v>
      </c>
      <c r="P23" s="252">
        <v>4154.22</v>
      </c>
      <c r="Q23" s="252">
        <v>3668.0175000000004</v>
      </c>
      <c r="R23" s="252">
        <v>3324.0375000000004</v>
      </c>
      <c r="S23" s="252">
        <v>3146.5350000000003</v>
      </c>
      <c r="T23" s="252">
        <v>2833.4250000000002</v>
      </c>
      <c r="U23" s="252">
        <v>2027.4975000000002</v>
      </c>
      <c r="V23" s="252">
        <v>1431.0450000000001</v>
      </c>
      <c r="W23" s="252">
        <v>2027.4975000000002</v>
      </c>
      <c r="X23" s="252">
        <v>2833.4250000000002</v>
      </c>
      <c r="Y23" s="76"/>
    </row>
    <row r="24" spans="2:28" ht="15.75" x14ac:dyDescent="0.25">
      <c r="B24" s="8" t="s">
        <v>22</v>
      </c>
      <c r="C24" s="308">
        <f>ROUND(P24*ESC!$C$10,0)</f>
        <v>5159</v>
      </c>
      <c r="D24" s="308">
        <f>ROUND(Q24*ESC!$C$10,0)</f>
        <v>4819</v>
      </c>
      <c r="E24" s="308">
        <f>ROUND(R24*ESC!$C$10,0)</f>
        <v>4255</v>
      </c>
      <c r="F24" s="308">
        <f>ROUND(S24*ESC!$C$10,0)</f>
        <v>3856</v>
      </c>
      <c r="G24" s="308">
        <f>ROUND(T24*ESC!$C$10,0)</f>
        <v>3650</v>
      </c>
      <c r="H24" s="308">
        <f>ROUND(U24*ESC!$C$10,0)</f>
        <v>3287</v>
      </c>
      <c r="I24" s="308">
        <f>ROUND(V24*ESC!$C$10,0)</f>
        <v>2352</v>
      </c>
      <c r="J24" s="308">
        <f>ROUND(W24*ESC!$C$10,0)</f>
        <v>1660</v>
      </c>
      <c r="K24" s="308">
        <f>ROUND(X24*ESC!$C$10,0)</f>
        <v>2352</v>
      </c>
      <c r="L24" s="109"/>
      <c r="O24" s="8" t="s">
        <v>22</v>
      </c>
      <c r="P24" s="252">
        <v>4447.4849999999997</v>
      </c>
      <c r="Q24" s="252">
        <v>4154.22</v>
      </c>
      <c r="R24" s="252">
        <v>3668.0175000000004</v>
      </c>
      <c r="S24" s="252">
        <v>3324.0375000000004</v>
      </c>
      <c r="T24" s="252">
        <v>3146.5350000000003</v>
      </c>
      <c r="U24" s="252">
        <v>2833.4250000000002</v>
      </c>
      <c r="V24" s="252">
        <v>2027.4975000000002</v>
      </c>
      <c r="W24" s="252">
        <v>1431.0450000000001</v>
      </c>
      <c r="X24" s="252">
        <v>2027.4975000000002</v>
      </c>
      <c r="Y24" s="76"/>
      <c r="Z24" s="76"/>
      <c r="AA24" s="76"/>
      <c r="AB24" s="76"/>
    </row>
    <row r="25" spans="2:28" ht="15.75" x14ac:dyDescent="0.25">
      <c r="B25" s="8" t="s">
        <v>26</v>
      </c>
      <c r="C25" s="308">
        <f>ROUND(P25*ESC!$C$10,0)</f>
        <v>5545</v>
      </c>
      <c r="D25" s="308">
        <f>ROUND(Q25*ESC!$C$10,0)</f>
        <v>5159</v>
      </c>
      <c r="E25" s="308">
        <f>ROUND(R25*ESC!$C$10,0)</f>
        <v>4819</v>
      </c>
      <c r="F25" s="308">
        <f>ROUND(S25*ESC!$C$10,0)</f>
        <v>4255</v>
      </c>
      <c r="G25" s="308">
        <f>ROUND(T25*ESC!$C$10,0)</f>
        <v>3856</v>
      </c>
      <c r="H25" s="308">
        <f>ROUND(U25*ESC!$C$10,0)</f>
        <v>3650</v>
      </c>
      <c r="I25" s="308">
        <f>ROUND(V25*ESC!$C$10,0)</f>
        <v>3287</v>
      </c>
      <c r="J25" s="308">
        <f>ROUND(W25*ESC!$C$10,0)</f>
        <v>2352</v>
      </c>
      <c r="K25" s="308">
        <f>ROUND(X25*ESC!$C$10,0)</f>
        <v>1660</v>
      </c>
      <c r="L25" s="109"/>
      <c r="O25" s="8" t="s">
        <v>26</v>
      </c>
      <c r="P25" s="252">
        <v>4780.4400000000005</v>
      </c>
      <c r="Q25" s="252">
        <v>4447.4849999999997</v>
      </c>
      <c r="R25" s="252">
        <v>4154.22</v>
      </c>
      <c r="S25" s="252">
        <v>3668.0175000000004</v>
      </c>
      <c r="T25" s="252">
        <v>3324.0375000000004</v>
      </c>
      <c r="U25" s="252">
        <v>3146.5350000000003</v>
      </c>
      <c r="V25" s="252">
        <v>2833.4250000000002</v>
      </c>
      <c r="W25" s="252">
        <v>2027.4975000000002</v>
      </c>
      <c r="X25" s="252">
        <v>1431.0450000000001</v>
      </c>
      <c r="Y25" s="76"/>
    </row>
    <row r="26" spans="2:28" ht="15.75" x14ac:dyDescent="0.25">
      <c r="C26" s="109"/>
      <c r="D26" s="109"/>
      <c r="E26" s="109"/>
      <c r="F26" s="109"/>
      <c r="G26" s="109"/>
      <c r="H26" s="109"/>
      <c r="I26" s="109"/>
      <c r="J26" s="109"/>
      <c r="K26" s="109"/>
      <c r="L26" s="109"/>
      <c r="P26" s="76"/>
      <c r="Q26" s="76"/>
      <c r="R26" s="76"/>
      <c r="S26" s="76"/>
      <c r="T26" s="76"/>
      <c r="U26" s="76"/>
      <c r="V26" s="76"/>
      <c r="W26" s="76"/>
      <c r="X26" s="76"/>
      <c r="Y26" s="76"/>
    </row>
    <row r="27" spans="2:28" ht="15.75" x14ac:dyDescent="0.25">
      <c r="B27" s="309" t="s">
        <v>238</v>
      </c>
      <c r="C27" s="309"/>
      <c r="D27" s="309"/>
      <c r="E27" s="309"/>
      <c r="F27" s="309"/>
      <c r="G27" s="309"/>
      <c r="H27" s="309"/>
      <c r="I27" s="309"/>
      <c r="J27" s="309"/>
      <c r="K27" s="309"/>
      <c r="L27" s="109"/>
      <c r="O27" s="645" t="s">
        <v>238</v>
      </c>
      <c r="P27" s="645"/>
      <c r="Q27" s="645"/>
      <c r="R27" s="645"/>
      <c r="S27" s="645"/>
      <c r="T27" s="645"/>
      <c r="U27" s="645"/>
      <c r="V27" s="645"/>
      <c r="W27" s="645"/>
      <c r="X27" s="645"/>
      <c r="Y27" s="76"/>
    </row>
    <row r="28" spans="2:28" ht="15.75" x14ac:dyDescent="0.25">
      <c r="B28" s="309" t="s">
        <v>239</v>
      </c>
      <c r="C28" s="309"/>
      <c r="D28" s="309"/>
      <c r="E28" s="309"/>
      <c r="F28" s="309"/>
      <c r="G28" s="309"/>
      <c r="H28" s="309"/>
      <c r="I28" s="309"/>
      <c r="J28" s="309"/>
      <c r="K28" s="309"/>
      <c r="O28" s="645" t="s">
        <v>239</v>
      </c>
      <c r="P28" s="645"/>
      <c r="Q28" s="645"/>
      <c r="R28" s="645"/>
      <c r="S28" s="645"/>
      <c r="T28" s="645"/>
      <c r="U28" s="645"/>
      <c r="V28" s="645"/>
      <c r="W28" s="645"/>
      <c r="X28" s="645"/>
    </row>
    <row r="30" spans="2:28" ht="15.75" x14ac:dyDescent="0.25">
      <c r="B30" s="4" t="s">
        <v>339</v>
      </c>
      <c r="C30" s="3"/>
      <c r="D30" s="3"/>
      <c r="E30" s="4"/>
      <c r="F30" s="4"/>
      <c r="G30" s="4"/>
      <c r="H30" s="4"/>
      <c r="I30" s="4"/>
      <c r="J30" s="4"/>
      <c r="K30" s="3"/>
      <c r="O30" s="4" t="s">
        <v>339</v>
      </c>
      <c r="P30" s="3"/>
      <c r="Q30" s="3"/>
      <c r="R30" s="4"/>
      <c r="S30" s="4"/>
      <c r="T30" s="4"/>
      <c r="U30" s="4"/>
      <c r="V30" s="4"/>
      <c r="W30" s="4"/>
      <c r="X30" s="3"/>
    </row>
    <row r="31" spans="2:28" x14ac:dyDescent="0.2">
      <c r="D31" s="22"/>
      <c r="E31" s="22"/>
      <c r="F31" s="22"/>
      <c r="G31" s="22"/>
      <c r="Q31" s="22"/>
      <c r="R31" s="22"/>
      <c r="S31" s="22"/>
      <c r="T31" s="22"/>
    </row>
    <row r="32" spans="2:28" ht="15.75" customHeight="1" x14ac:dyDescent="0.2">
      <c r="C32" s="128" t="s">
        <v>242</v>
      </c>
      <c r="D32" s="45" t="s">
        <v>423</v>
      </c>
      <c r="E32" s="45"/>
      <c r="F32" s="45"/>
      <c r="G32" s="45"/>
      <c r="H32" s="45"/>
      <c r="J32" s="156" t="s">
        <v>207</v>
      </c>
      <c r="P32" s="128" t="s">
        <v>242</v>
      </c>
      <c r="Q32" s="45" t="s">
        <v>241</v>
      </c>
      <c r="R32" s="45"/>
      <c r="S32" s="45"/>
      <c r="T32" s="45"/>
      <c r="U32" s="45"/>
      <c r="W32" s="156" t="s">
        <v>207</v>
      </c>
    </row>
    <row r="33" spans="1:25" ht="15.75" customHeight="1" x14ac:dyDescent="0.2">
      <c r="C33" s="128" t="s">
        <v>243</v>
      </c>
      <c r="D33" s="45" t="s">
        <v>342</v>
      </c>
      <c r="E33" s="45"/>
      <c r="F33" s="45"/>
      <c r="G33" s="45"/>
      <c r="H33" s="45"/>
      <c r="J33" s="156" t="s">
        <v>206</v>
      </c>
      <c r="P33" s="128" t="s">
        <v>243</v>
      </c>
      <c r="Q33" s="45" t="s">
        <v>340</v>
      </c>
      <c r="R33" s="45"/>
      <c r="S33" s="45"/>
      <c r="T33" s="45"/>
      <c r="U33" s="45"/>
      <c r="W33" s="156" t="s">
        <v>206</v>
      </c>
    </row>
    <row r="34" spans="1:25" ht="15.75" x14ac:dyDescent="0.25">
      <c r="C34" s="18" t="s">
        <v>242</v>
      </c>
      <c r="D34" s="77" t="s">
        <v>250</v>
      </c>
      <c r="E34" s="77"/>
      <c r="F34" s="77"/>
      <c r="G34" s="77"/>
      <c r="H34" s="45"/>
      <c r="J34" s="157" t="s">
        <v>207</v>
      </c>
      <c r="P34" s="18" t="s">
        <v>242</v>
      </c>
      <c r="Q34" s="77" t="s">
        <v>250</v>
      </c>
      <c r="R34" s="77"/>
      <c r="S34" s="77"/>
      <c r="T34" s="77"/>
      <c r="U34" s="45"/>
      <c r="W34" s="157" t="s">
        <v>207</v>
      </c>
    </row>
    <row r="36" spans="1:25" ht="15.75" x14ac:dyDescent="0.25">
      <c r="B36" s="4" t="s">
        <v>380</v>
      </c>
      <c r="C36" s="3"/>
      <c r="D36" s="3"/>
      <c r="E36" s="3"/>
      <c r="F36" s="3"/>
      <c r="G36" s="3"/>
      <c r="H36" s="3"/>
      <c r="I36" s="3"/>
      <c r="J36" s="3"/>
      <c r="K36" s="3"/>
      <c r="L36" s="22"/>
      <c r="N36" s="4" t="s">
        <v>380</v>
      </c>
      <c r="O36" s="3"/>
      <c r="P36" s="3"/>
      <c r="Q36" s="3"/>
      <c r="R36" s="3"/>
      <c r="S36" s="3"/>
      <c r="T36" s="3"/>
      <c r="U36" s="3"/>
      <c r="V36" s="3"/>
      <c r="W36" s="3"/>
      <c r="X36" s="3"/>
      <c r="Y36" s="3"/>
    </row>
    <row r="38" spans="1:25" ht="15.75" x14ac:dyDescent="0.25">
      <c r="A38" s="4"/>
      <c r="B38" s="3"/>
      <c r="C38" s="3"/>
      <c r="D38" s="3"/>
      <c r="E38" s="3"/>
      <c r="F38" s="3"/>
      <c r="G38" s="3"/>
      <c r="H38" s="3"/>
      <c r="I38" s="3"/>
      <c r="J38" s="3"/>
      <c r="K38" s="3"/>
      <c r="L38" s="3"/>
      <c r="N38" s="4"/>
      <c r="O38" s="3"/>
      <c r="P38" s="3"/>
      <c r="Q38" s="3"/>
      <c r="R38" s="3"/>
      <c r="S38" s="3"/>
      <c r="T38" s="3"/>
      <c r="U38" s="3"/>
      <c r="V38" s="3"/>
      <c r="W38" s="3"/>
      <c r="X38" s="3"/>
      <c r="Y38" s="3"/>
    </row>
    <row r="39" spans="1:25" x14ac:dyDescent="0.2">
      <c r="B39" s="472" t="s">
        <v>408</v>
      </c>
    </row>
    <row r="40" spans="1:25" x14ac:dyDescent="0.2">
      <c r="B40" s="473" t="s">
        <v>409</v>
      </c>
    </row>
    <row r="41" spans="1:25" x14ac:dyDescent="0.2">
      <c r="B41" s="473" t="s">
        <v>410</v>
      </c>
    </row>
    <row r="42" spans="1:25" x14ac:dyDescent="0.2">
      <c r="B42" s="473" t="s">
        <v>411</v>
      </c>
    </row>
    <row r="43" spans="1:25" x14ac:dyDescent="0.2">
      <c r="B43" s="473" t="s">
        <v>412</v>
      </c>
    </row>
    <row r="44" spans="1:25" x14ac:dyDescent="0.2">
      <c r="B44" s="473" t="s">
        <v>413</v>
      </c>
    </row>
    <row r="45" spans="1:25" x14ac:dyDescent="0.2">
      <c r="B45" s="473" t="s">
        <v>414</v>
      </c>
    </row>
    <row r="46" spans="1:25" x14ac:dyDescent="0.2">
      <c r="B46" s="473" t="s">
        <v>415</v>
      </c>
    </row>
    <row r="47" spans="1:25" x14ac:dyDescent="0.2">
      <c r="B47" s="473" t="s">
        <v>416</v>
      </c>
    </row>
  </sheetData>
  <mergeCells count="2">
    <mergeCell ref="O27:X27"/>
    <mergeCell ref="O28:X28"/>
  </mergeCells>
  <phoneticPr fontId="18" type="noConversion"/>
  <printOptions horizontalCentered="1"/>
  <pageMargins left="0.25" right="0.25" top="0.75" bottom="0.75" header="0.5" footer="0.5"/>
  <pageSetup scale="6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6" tint="-0.499984740745262"/>
  </sheetPr>
  <dimension ref="A1:Z47"/>
  <sheetViews>
    <sheetView zoomScale="70" zoomScaleNormal="70" workbookViewId="0">
      <selection activeCell="B8" sqref="B8"/>
    </sheetView>
  </sheetViews>
  <sheetFormatPr defaultRowHeight="15" x14ac:dyDescent="0.2"/>
  <cols>
    <col min="1" max="1" width="8.88671875" customWidth="1"/>
    <col min="2" max="2" width="10.33203125" customWidth="1"/>
    <col min="3" max="3" width="9.88671875" customWidth="1"/>
    <col min="4" max="4" width="10.33203125" customWidth="1"/>
    <col min="5" max="5" width="9" customWidth="1"/>
    <col min="6" max="6" width="10.44140625" customWidth="1"/>
    <col min="7" max="7" width="8.88671875" customWidth="1"/>
    <col min="8" max="8" width="9.88671875" customWidth="1"/>
    <col min="9" max="12" width="8.88671875" customWidth="1"/>
    <col min="13" max="13" width="8.77734375" customWidth="1"/>
    <col min="14" max="25" width="8.88671875" hidden="1" customWidth="1"/>
    <col min="26" max="26" width="9.21875" customWidth="1"/>
  </cols>
  <sheetData>
    <row r="1" spans="1:26" ht="15.75" x14ac:dyDescent="0.25">
      <c r="A1" s="4" t="s">
        <v>353</v>
      </c>
      <c r="B1" s="3"/>
      <c r="C1" s="3"/>
      <c r="D1" s="3"/>
      <c r="E1" s="3"/>
      <c r="F1" s="3"/>
      <c r="G1" s="3"/>
      <c r="H1" s="3"/>
      <c r="I1" s="3"/>
      <c r="J1" s="3"/>
      <c r="K1" s="3"/>
      <c r="L1" s="3"/>
      <c r="N1" s="4" t="s">
        <v>288</v>
      </c>
      <c r="O1" s="3"/>
      <c r="P1" s="3"/>
      <c r="Q1" s="3"/>
      <c r="R1" s="3"/>
      <c r="S1" s="3"/>
      <c r="T1" s="3"/>
      <c r="U1" s="3"/>
      <c r="V1" s="3"/>
      <c r="W1" s="3"/>
      <c r="X1" s="3"/>
      <c r="Y1" s="3"/>
    </row>
    <row r="2" spans="1:26" ht="18" x14ac:dyDescent="0.25">
      <c r="A2" s="14" t="s">
        <v>15</v>
      </c>
      <c r="B2" s="3"/>
      <c r="C2" s="3"/>
      <c r="D2" s="3"/>
      <c r="E2" s="3"/>
      <c r="F2" s="3"/>
      <c r="G2" s="3"/>
      <c r="H2" s="3"/>
      <c r="I2" s="3"/>
      <c r="J2" s="3"/>
      <c r="K2" s="3"/>
      <c r="L2" s="3"/>
      <c r="N2" s="14" t="s">
        <v>15</v>
      </c>
      <c r="O2" s="3"/>
      <c r="P2" s="3"/>
      <c r="Q2" s="3"/>
      <c r="R2" s="3"/>
      <c r="S2" s="3"/>
      <c r="T2" s="3"/>
      <c r="U2" s="3"/>
      <c r="V2" s="3"/>
      <c r="W2" s="3"/>
      <c r="X2" s="3"/>
      <c r="Y2" s="3"/>
      <c r="Z2" s="459"/>
    </row>
    <row r="3" spans="1:26" ht="15.75" x14ac:dyDescent="0.25">
      <c r="A3" s="4" t="s">
        <v>344</v>
      </c>
      <c r="B3" s="3"/>
      <c r="C3" s="3"/>
      <c r="D3" s="3"/>
      <c r="E3" s="3"/>
      <c r="F3" s="3"/>
      <c r="G3" s="3"/>
      <c r="H3" s="3"/>
      <c r="I3" s="3"/>
      <c r="J3" s="3"/>
      <c r="K3" s="3"/>
      <c r="L3" s="3"/>
      <c r="N3" s="4" t="s">
        <v>62</v>
      </c>
      <c r="O3" s="3"/>
      <c r="P3" s="3"/>
      <c r="Q3" s="3"/>
      <c r="R3" s="3"/>
      <c r="S3" s="3"/>
      <c r="T3" s="3"/>
      <c r="U3" s="3"/>
      <c r="V3" s="3"/>
      <c r="W3" s="3"/>
      <c r="X3" s="3"/>
      <c r="Y3" s="3"/>
    </row>
    <row r="4" spans="1:26" ht="15.75" x14ac:dyDescent="0.25">
      <c r="A4" s="88">
        <f>ESC!$B$4</f>
        <v>45992</v>
      </c>
      <c r="B4" s="3"/>
      <c r="C4" s="3"/>
      <c r="D4" s="3"/>
      <c r="E4" s="3"/>
      <c r="F4" s="3"/>
      <c r="G4" s="3"/>
      <c r="H4" s="3"/>
      <c r="I4" s="3"/>
      <c r="J4" s="3"/>
      <c r="K4" s="3"/>
      <c r="L4" s="3"/>
      <c r="N4" s="307" t="s">
        <v>400</v>
      </c>
      <c r="O4" s="233"/>
      <c r="P4" s="44"/>
      <c r="Q4" s="44"/>
      <c r="R4" s="44"/>
      <c r="S4" s="44"/>
      <c r="T4" s="44"/>
      <c r="U4" s="44"/>
      <c r="V4" s="44"/>
      <c r="W4" s="44"/>
      <c r="X4" s="44"/>
      <c r="Y4" s="44"/>
    </row>
    <row r="5" spans="1:26" ht="18" x14ac:dyDescent="0.25">
      <c r="A5" s="155" t="s">
        <v>337</v>
      </c>
      <c r="B5" s="3"/>
      <c r="C5" s="3"/>
      <c r="D5" s="3"/>
      <c r="E5" s="3"/>
      <c r="F5" s="3"/>
      <c r="G5" s="3"/>
      <c r="H5" s="3"/>
      <c r="I5" s="3"/>
      <c r="J5" s="3"/>
      <c r="K5" s="3"/>
      <c r="L5" s="3"/>
      <c r="N5" s="155" t="s">
        <v>337</v>
      </c>
      <c r="O5" s="3"/>
      <c r="P5" s="3"/>
      <c r="Q5" s="3"/>
      <c r="R5" s="3"/>
      <c r="S5" s="3"/>
      <c r="T5" s="3"/>
      <c r="U5" s="3"/>
      <c r="V5" s="3"/>
      <c r="W5" s="3"/>
      <c r="X5" s="3"/>
      <c r="Y5" s="3"/>
    </row>
    <row r="6" spans="1:26" ht="15.75" x14ac:dyDescent="0.25">
      <c r="N6" s="6" t="s">
        <v>124</v>
      </c>
      <c r="O6" s="3"/>
      <c r="P6" s="3"/>
      <c r="Q6" s="3"/>
      <c r="R6" s="3"/>
      <c r="S6" s="3"/>
      <c r="T6" s="3"/>
      <c r="U6" s="3"/>
      <c r="V6" s="3"/>
      <c r="W6" s="3"/>
      <c r="X6" s="3"/>
      <c r="Y6" s="3"/>
    </row>
    <row r="7" spans="1:26" ht="15.75" x14ac:dyDescent="0.25">
      <c r="N7" s="6"/>
      <c r="O7" s="3"/>
      <c r="P7" s="3"/>
      <c r="Q7" s="3"/>
      <c r="R7" s="3"/>
      <c r="S7" s="3"/>
      <c r="T7" s="3"/>
      <c r="U7" s="3"/>
      <c r="V7" s="3"/>
      <c r="W7" s="3"/>
      <c r="X7" s="3"/>
      <c r="Y7" s="3"/>
    </row>
    <row r="8" spans="1:26" ht="15.75" x14ac:dyDescent="0.25">
      <c r="C8" s="4"/>
      <c r="D8" s="94" t="s">
        <v>16</v>
      </c>
      <c r="E8" s="95"/>
      <c r="F8" s="95"/>
      <c r="G8" s="95"/>
      <c r="H8" s="95"/>
      <c r="I8" s="96"/>
      <c r="J8" s="9"/>
      <c r="O8" s="4"/>
      <c r="P8" s="9"/>
      <c r="Q8" s="94" t="s">
        <v>16</v>
      </c>
      <c r="R8" s="95"/>
      <c r="S8" s="95"/>
      <c r="T8" s="95"/>
      <c r="U8" s="95"/>
      <c r="V8" s="96"/>
      <c r="W8" s="9"/>
      <c r="X8" s="4"/>
      <c r="Y8" s="4"/>
    </row>
    <row r="9" spans="1:26" x14ac:dyDescent="0.2">
      <c r="C9" s="22"/>
      <c r="D9" s="13" t="s">
        <v>1</v>
      </c>
      <c r="E9" s="13" t="s">
        <v>20</v>
      </c>
      <c r="F9" s="13" t="s">
        <v>4</v>
      </c>
      <c r="G9" s="13" t="s">
        <v>21</v>
      </c>
      <c r="H9" s="13" t="s">
        <v>18</v>
      </c>
      <c r="I9" s="127" t="s">
        <v>236</v>
      </c>
      <c r="J9" s="22"/>
      <c r="O9" s="22"/>
      <c r="P9" s="22"/>
      <c r="Q9" s="13" t="s">
        <v>1</v>
      </c>
      <c r="R9" s="255" t="s">
        <v>20</v>
      </c>
      <c r="S9" s="13" t="s">
        <v>4</v>
      </c>
      <c r="T9" s="255" t="s">
        <v>21</v>
      </c>
      <c r="U9" s="13" t="s">
        <v>18</v>
      </c>
      <c r="V9" s="255" t="s">
        <v>236</v>
      </c>
      <c r="W9" s="22"/>
      <c r="X9" s="22"/>
      <c r="Y9" s="22"/>
    </row>
    <row r="10" spans="1:26" x14ac:dyDescent="0.2">
      <c r="C10" s="22"/>
      <c r="D10" s="13" t="s">
        <v>2</v>
      </c>
      <c r="E10" s="13" t="s">
        <v>23</v>
      </c>
      <c r="F10" s="13" t="s">
        <v>5</v>
      </c>
      <c r="G10" s="13" t="s">
        <v>25</v>
      </c>
      <c r="H10" s="13" t="s">
        <v>22</v>
      </c>
      <c r="I10" s="110" t="s">
        <v>237</v>
      </c>
      <c r="J10" s="22"/>
      <c r="O10" s="22"/>
      <c r="P10" s="22"/>
      <c r="Q10" s="13" t="s">
        <v>2</v>
      </c>
      <c r="R10" s="255" t="s">
        <v>23</v>
      </c>
      <c r="S10" s="13" t="s">
        <v>5</v>
      </c>
      <c r="T10" s="255" t="s">
        <v>25</v>
      </c>
      <c r="U10" s="13" t="s">
        <v>22</v>
      </c>
      <c r="V10" s="255" t="s">
        <v>237</v>
      </c>
      <c r="W10" s="22"/>
      <c r="X10" s="22"/>
      <c r="Y10" s="22"/>
    </row>
    <row r="11" spans="1:26" x14ac:dyDescent="0.2">
      <c r="C11" s="22"/>
      <c r="D11" s="13" t="s">
        <v>3</v>
      </c>
      <c r="E11" s="13" t="s">
        <v>17</v>
      </c>
      <c r="F11" s="13" t="s">
        <v>24</v>
      </c>
      <c r="G11" s="13" t="s">
        <v>19</v>
      </c>
      <c r="H11" s="13" t="s">
        <v>26</v>
      </c>
      <c r="I11" s="110" t="s">
        <v>235</v>
      </c>
      <c r="J11" s="22"/>
      <c r="O11" s="22"/>
      <c r="P11" s="22"/>
      <c r="Q11" s="13" t="s">
        <v>3</v>
      </c>
      <c r="R11" s="255" t="s">
        <v>17</v>
      </c>
      <c r="S11" s="13" t="s">
        <v>24</v>
      </c>
      <c r="T11" s="255" t="s">
        <v>19</v>
      </c>
      <c r="U11" s="13" t="s">
        <v>26</v>
      </c>
      <c r="V11" s="255" t="s">
        <v>235</v>
      </c>
      <c r="W11" s="22"/>
      <c r="X11" s="22"/>
      <c r="Y11" s="22"/>
    </row>
    <row r="12" spans="1:26" x14ac:dyDescent="0.2">
      <c r="C12" s="22"/>
      <c r="D12" s="22"/>
      <c r="E12" s="22"/>
      <c r="F12" s="22"/>
      <c r="G12" s="22"/>
      <c r="H12" s="22"/>
      <c r="I12" s="131"/>
      <c r="J12" s="22"/>
      <c r="O12" s="22"/>
      <c r="P12" s="22"/>
      <c r="Q12" s="22"/>
      <c r="R12" s="22"/>
      <c r="S12" s="22"/>
      <c r="T12" s="22"/>
      <c r="U12" s="22"/>
      <c r="V12" s="131"/>
      <c r="W12" s="22"/>
      <c r="X12" s="22"/>
      <c r="Y12" s="22"/>
    </row>
    <row r="14" spans="1:26" ht="15.75" x14ac:dyDescent="0.25">
      <c r="B14" s="646" t="s">
        <v>233</v>
      </c>
      <c r="C14" s="647"/>
      <c r="D14" s="647"/>
      <c r="E14" s="647"/>
      <c r="F14" s="647"/>
      <c r="G14" s="647"/>
      <c r="H14" s="647"/>
      <c r="I14" s="647"/>
      <c r="J14" s="647"/>
      <c r="K14" s="648"/>
      <c r="O14" s="97" t="s">
        <v>233</v>
      </c>
      <c r="P14" s="98"/>
      <c r="Q14" s="98"/>
      <c r="R14" s="98"/>
      <c r="S14" s="98"/>
      <c r="T14" s="98"/>
      <c r="U14" s="98"/>
      <c r="V14" s="98"/>
      <c r="W14" s="98"/>
      <c r="X14" s="99"/>
    </row>
    <row r="15" spans="1:26" ht="15.75" x14ac:dyDescent="0.25">
      <c r="B15" s="649" t="s">
        <v>27</v>
      </c>
      <c r="C15" s="650"/>
      <c r="D15" s="650"/>
      <c r="E15" s="650"/>
      <c r="F15" s="650"/>
      <c r="G15" s="650"/>
      <c r="H15" s="650"/>
      <c r="I15" s="650"/>
      <c r="J15" s="650"/>
      <c r="K15" s="651"/>
      <c r="L15" s="9"/>
      <c r="N15" s="4"/>
      <c r="O15" s="649" t="s">
        <v>27</v>
      </c>
      <c r="P15" s="650"/>
      <c r="Q15" s="650"/>
      <c r="R15" s="650"/>
      <c r="S15" s="650"/>
      <c r="T15" s="650"/>
      <c r="U15" s="650"/>
      <c r="V15" s="650"/>
      <c r="W15" s="650"/>
      <c r="X15" s="651"/>
      <c r="Y15" s="4"/>
    </row>
    <row r="16" spans="1:26" ht="15.75" x14ac:dyDescent="0.25">
      <c r="B16" s="8"/>
      <c r="C16" s="13" t="s">
        <v>1</v>
      </c>
      <c r="D16" s="13" t="s">
        <v>2</v>
      </c>
      <c r="E16" s="13" t="s">
        <v>3</v>
      </c>
      <c r="F16" s="13" t="s">
        <v>4</v>
      </c>
      <c r="G16" s="13" t="s">
        <v>5</v>
      </c>
      <c r="H16" s="13" t="s">
        <v>24</v>
      </c>
      <c r="I16" s="13" t="s">
        <v>18</v>
      </c>
      <c r="J16" s="13" t="s">
        <v>22</v>
      </c>
      <c r="K16" s="13" t="s">
        <v>26</v>
      </c>
      <c r="L16" s="4"/>
      <c r="N16" s="4"/>
      <c r="O16" s="8"/>
      <c r="P16" s="13" t="s">
        <v>1</v>
      </c>
      <c r="Q16" s="13" t="s">
        <v>2</v>
      </c>
      <c r="R16" s="13" t="s">
        <v>3</v>
      </c>
      <c r="S16" s="13" t="s">
        <v>4</v>
      </c>
      <c r="T16" s="13" t="s">
        <v>5</v>
      </c>
      <c r="U16" s="13" t="s">
        <v>24</v>
      </c>
      <c r="V16" s="13" t="s">
        <v>18</v>
      </c>
      <c r="W16" s="13" t="s">
        <v>22</v>
      </c>
      <c r="X16" s="13" t="s">
        <v>26</v>
      </c>
      <c r="Y16" s="4"/>
    </row>
    <row r="17" spans="2:25" ht="15.75" x14ac:dyDescent="0.25">
      <c r="B17" s="8" t="s">
        <v>1</v>
      </c>
      <c r="C17" s="308">
        <f>ROUND(P17*ESC!$C$10,0)</f>
        <v>1333</v>
      </c>
      <c r="D17" s="308">
        <f>ROUND(Q17*ESC!$C$10,0)</f>
        <v>1756</v>
      </c>
      <c r="E17" s="308">
        <f>ROUND(R17*ESC!$C$10,0)</f>
        <v>2463</v>
      </c>
      <c r="F17" s="308">
        <f>ROUND(S17*ESC!$C$10,0)</f>
        <v>2830</v>
      </c>
      <c r="G17" s="308">
        <f>ROUND(T17*ESC!$C$10,0)</f>
        <v>3201</v>
      </c>
      <c r="H17" s="308">
        <f>ROUND(U17*ESC!$C$10,0)</f>
        <v>3568</v>
      </c>
      <c r="I17" s="308">
        <f>ROUND(V17*ESC!$C$10,0)</f>
        <v>3939</v>
      </c>
      <c r="J17" s="308">
        <f>ROUND(W17*ESC!$C$10,0)</f>
        <v>4342</v>
      </c>
      <c r="K17" s="308">
        <f>ROUND(X17*ESC!$C$10,0)</f>
        <v>4729</v>
      </c>
      <c r="L17" s="22"/>
      <c r="O17" s="8" t="s">
        <v>1</v>
      </c>
      <c r="P17" s="252">
        <v>1148.8050000000003</v>
      </c>
      <c r="Q17" s="252">
        <v>1513.7325000000001</v>
      </c>
      <c r="R17" s="252">
        <v>2123.4150000000004</v>
      </c>
      <c r="S17" s="252">
        <v>2439.8325</v>
      </c>
      <c r="T17" s="252">
        <v>2759.5575000000003</v>
      </c>
      <c r="U17" s="252">
        <v>3075.9749999999999</v>
      </c>
      <c r="V17" s="252">
        <v>3395.7000000000003</v>
      </c>
      <c r="W17" s="252">
        <v>3742.9875000000002</v>
      </c>
      <c r="X17" s="252">
        <v>4077.0450000000001</v>
      </c>
      <c r="Y17" s="129"/>
    </row>
    <row r="18" spans="2:25" ht="15.75" x14ac:dyDescent="0.25">
      <c r="B18" s="8" t="s">
        <v>2</v>
      </c>
      <c r="C18" s="308">
        <f>ROUND(P18*ESC!$C$10,0)</f>
        <v>1756</v>
      </c>
      <c r="D18" s="308">
        <f>ROUND(Q18*ESC!$C$10,0)</f>
        <v>1333</v>
      </c>
      <c r="E18" s="308">
        <f>ROUND(R18*ESC!$C$10,0)</f>
        <v>1756</v>
      </c>
      <c r="F18" s="308">
        <f>ROUND(S18*ESC!$C$10,0)</f>
        <v>2463</v>
      </c>
      <c r="G18" s="308">
        <f>ROUND(T18*ESC!$C$10,0)</f>
        <v>2830</v>
      </c>
      <c r="H18" s="308">
        <f>ROUND(U18*ESC!$C$10,0)</f>
        <v>3201</v>
      </c>
      <c r="I18" s="308">
        <f>ROUND(V18*ESC!$C$10,0)</f>
        <v>3568</v>
      </c>
      <c r="J18" s="308">
        <f>ROUND(W18*ESC!$C$10,0)</f>
        <v>3939</v>
      </c>
      <c r="K18" s="308">
        <f>ROUND(X18*ESC!$C$10,0)</f>
        <v>4342</v>
      </c>
      <c r="L18" s="109"/>
      <c r="O18" s="8" t="s">
        <v>2</v>
      </c>
      <c r="P18" s="252">
        <v>1513.7325000000001</v>
      </c>
      <c r="Q18" s="252">
        <v>1148.8050000000003</v>
      </c>
      <c r="R18" s="252">
        <v>1513.7325000000001</v>
      </c>
      <c r="S18" s="252">
        <v>2123.4150000000004</v>
      </c>
      <c r="T18" s="252">
        <v>2439.8325</v>
      </c>
      <c r="U18" s="252">
        <v>2759.5575000000003</v>
      </c>
      <c r="V18" s="252">
        <v>3075.9749999999999</v>
      </c>
      <c r="W18" s="252">
        <v>3395.7000000000003</v>
      </c>
      <c r="X18" s="252">
        <v>3742.9875000000002</v>
      </c>
      <c r="Y18" s="76"/>
    </row>
    <row r="19" spans="2:25" ht="15.75" x14ac:dyDescent="0.25">
      <c r="B19" s="8" t="s">
        <v>3</v>
      </c>
      <c r="C19" s="308">
        <f>ROUND(P19*ESC!$C$10,0)</f>
        <v>2463</v>
      </c>
      <c r="D19" s="308">
        <f>ROUND(Q19*ESC!$C$10,0)</f>
        <v>1756</v>
      </c>
      <c r="E19" s="308">
        <f>ROUND(R19*ESC!$C$10,0)</f>
        <v>1333</v>
      </c>
      <c r="F19" s="308">
        <f>ROUND(S19*ESC!$C$10,0)</f>
        <v>1756</v>
      </c>
      <c r="G19" s="308">
        <f>ROUND(T19*ESC!$C$10,0)</f>
        <v>2463</v>
      </c>
      <c r="H19" s="308">
        <f>ROUND(U19*ESC!$C$10,0)</f>
        <v>2830</v>
      </c>
      <c r="I19" s="308">
        <f>ROUND(V19*ESC!$C$10,0)</f>
        <v>3201</v>
      </c>
      <c r="J19" s="308">
        <f>ROUND(W19*ESC!$C$10,0)</f>
        <v>3568</v>
      </c>
      <c r="K19" s="308">
        <f>ROUND(X19*ESC!$C$10,0)</f>
        <v>3939</v>
      </c>
      <c r="L19" s="109"/>
      <c r="O19" s="8" t="s">
        <v>3</v>
      </c>
      <c r="P19" s="252">
        <v>2123.4150000000004</v>
      </c>
      <c r="Q19" s="252">
        <v>1513.7325000000001</v>
      </c>
      <c r="R19" s="252">
        <v>1148.8050000000003</v>
      </c>
      <c r="S19" s="252">
        <v>1513.7325000000001</v>
      </c>
      <c r="T19" s="252">
        <v>2123.4150000000004</v>
      </c>
      <c r="U19" s="252">
        <v>2439.8325</v>
      </c>
      <c r="V19" s="252">
        <v>2759.5575000000003</v>
      </c>
      <c r="W19" s="252">
        <v>3075.9749999999999</v>
      </c>
      <c r="X19" s="252">
        <v>3395.7000000000003</v>
      </c>
      <c r="Y19" s="76"/>
    </row>
    <row r="20" spans="2:25" ht="15.75" x14ac:dyDescent="0.25">
      <c r="B20" s="8" t="s">
        <v>4</v>
      </c>
      <c r="C20" s="308">
        <f>ROUND(P20*ESC!$C$10,0)</f>
        <v>2830</v>
      </c>
      <c r="D20" s="308">
        <f>ROUND(Q20*ESC!$C$10,0)</f>
        <v>2463</v>
      </c>
      <c r="E20" s="308">
        <f>ROUND(R20*ESC!$C$10,0)</f>
        <v>1756</v>
      </c>
      <c r="F20" s="308">
        <f>ROUND(S20*ESC!$C$10,0)</f>
        <v>1333</v>
      </c>
      <c r="G20" s="308">
        <f>ROUND(T20*ESC!$C$10,0)</f>
        <v>1756</v>
      </c>
      <c r="H20" s="308">
        <f>ROUND(U20*ESC!$C$10,0)</f>
        <v>2463</v>
      </c>
      <c r="I20" s="308">
        <f>ROUND(V20*ESC!$C$10,0)</f>
        <v>2830</v>
      </c>
      <c r="J20" s="308">
        <f>ROUND(W20*ESC!$C$10,0)</f>
        <v>3201</v>
      </c>
      <c r="K20" s="308">
        <f>ROUND(X20*ESC!$C$10,0)</f>
        <v>3568</v>
      </c>
      <c r="L20" s="109"/>
      <c r="O20" s="8" t="s">
        <v>4</v>
      </c>
      <c r="P20" s="252">
        <v>2439.8325</v>
      </c>
      <c r="Q20" s="252">
        <v>2123.4150000000004</v>
      </c>
      <c r="R20" s="252">
        <v>1513.7325000000001</v>
      </c>
      <c r="S20" s="252">
        <v>1148.8050000000003</v>
      </c>
      <c r="T20" s="252">
        <v>1513.7325000000001</v>
      </c>
      <c r="U20" s="252">
        <v>2123.4150000000004</v>
      </c>
      <c r="V20" s="252">
        <v>2439.8325</v>
      </c>
      <c r="W20" s="252">
        <v>2759.5575000000003</v>
      </c>
      <c r="X20" s="252">
        <v>3075.9749999999999</v>
      </c>
      <c r="Y20" s="76"/>
    </row>
    <row r="21" spans="2:25" ht="15.75" x14ac:dyDescent="0.25">
      <c r="B21" s="8" t="s">
        <v>5</v>
      </c>
      <c r="C21" s="308">
        <f>ROUND(P21*ESC!$C$10,0)</f>
        <v>3201</v>
      </c>
      <c r="D21" s="308">
        <f>ROUND(Q21*ESC!$C$10,0)</f>
        <v>2830</v>
      </c>
      <c r="E21" s="308">
        <f>ROUND(R21*ESC!$C$10,0)</f>
        <v>2463</v>
      </c>
      <c r="F21" s="308">
        <f>ROUND(S21*ESC!$C$10,0)</f>
        <v>1756</v>
      </c>
      <c r="G21" s="308">
        <f>ROUND(T21*ESC!$C$10,0)</f>
        <v>1333</v>
      </c>
      <c r="H21" s="308">
        <f>ROUND(U21*ESC!$C$10,0)</f>
        <v>1756</v>
      </c>
      <c r="I21" s="308">
        <f>ROUND(V21*ESC!$C$10,0)</f>
        <v>2463</v>
      </c>
      <c r="J21" s="308">
        <f>ROUND(W21*ESC!$C$10,0)</f>
        <v>2830</v>
      </c>
      <c r="K21" s="308">
        <f>ROUND(X21*ESC!$C$10,0)</f>
        <v>3201</v>
      </c>
      <c r="L21" s="109"/>
      <c r="O21" s="8" t="s">
        <v>5</v>
      </c>
      <c r="P21" s="252">
        <v>2759.5575000000003</v>
      </c>
      <c r="Q21" s="252">
        <v>2439.8325</v>
      </c>
      <c r="R21" s="252">
        <v>2123.4150000000004</v>
      </c>
      <c r="S21" s="252">
        <v>1513.7325000000001</v>
      </c>
      <c r="T21" s="252">
        <v>1148.8050000000003</v>
      </c>
      <c r="U21" s="252">
        <v>1513.7325000000001</v>
      </c>
      <c r="V21" s="252">
        <v>2123.4150000000004</v>
      </c>
      <c r="W21" s="252">
        <v>2439.8325</v>
      </c>
      <c r="X21" s="252">
        <v>2759.5575000000003</v>
      </c>
      <c r="Y21" s="76"/>
    </row>
    <row r="22" spans="2:25" ht="15.75" x14ac:dyDescent="0.25">
      <c r="B22" s="8" t="s">
        <v>24</v>
      </c>
      <c r="C22" s="308">
        <f>ROUND(P22*ESC!$C$10,0)</f>
        <v>3568</v>
      </c>
      <c r="D22" s="308">
        <f>ROUND(Q22*ESC!$C$10,0)</f>
        <v>3201</v>
      </c>
      <c r="E22" s="308">
        <f>ROUND(R22*ESC!$C$10,0)</f>
        <v>2830</v>
      </c>
      <c r="F22" s="308">
        <f>ROUND(S22*ESC!$C$10,0)</f>
        <v>2463</v>
      </c>
      <c r="G22" s="308">
        <f>ROUND(T22*ESC!$C$10,0)</f>
        <v>1756</v>
      </c>
      <c r="H22" s="308">
        <f>ROUND(U22*ESC!$C$10,0)</f>
        <v>1333</v>
      </c>
      <c r="I22" s="308">
        <f>ROUND(V22*ESC!$C$10,0)</f>
        <v>1756</v>
      </c>
      <c r="J22" s="308">
        <f>ROUND(W22*ESC!$C$10,0)</f>
        <v>2463</v>
      </c>
      <c r="K22" s="308">
        <f>ROUND(X22*ESC!$C$10,0)</f>
        <v>2830</v>
      </c>
      <c r="L22" s="109"/>
      <c r="O22" s="8" t="s">
        <v>24</v>
      </c>
      <c r="P22" s="252">
        <v>3075.9749999999999</v>
      </c>
      <c r="Q22" s="252">
        <v>2759.5575000000003</v>
      </c>
      <c r="R22" s="252">
        <v>2439.8325</v>
      </c>
      <c r="S22" s="252">
        <v>2123.4150000000004</v>
      </c>
      <c r="T22" s="252">
        <v>1513.7325000000001</v>
      </c>
      <c r="U22" s="252">
        <v>1148.8050000000003</v>
      </c>
      <c r="V22" s="252">
        <v>1513.7325000000001</v>
      </c>
      <c r="W22" s="252">
        <v>2123.4150000000004</v>
      </c>
      <c r="X22" s="252">
        <v>2439.8325</v>
      </c>
      <c r="Y22" s="76"/>
    </row>
    <row r="23" spans="2:25" ht="15.75" x14ac:dyDescent="0.25">
      <c r="B23" s="8" t="s">
        <v>18</v>
      </c>
      <c r="C23" s="308">
        <f>ROUND(P23*ESC!$C$10,0)</f>
        <v>3939</v>
      </c>
      <c r="D23" s="308">
        <f>ROUND(Q23*ESC!$C$10,0)</f>
        <v>3568</v>
      </c>
      <c r="E23" s="308">
        <f>ROUND(R23*ESC!$C$10,0)</f>
        <v>3201</v>
      </c>
      <c r="F23" s="308">
        <f>ROUND(S23*ESC!$C$10,0)</f>
        <v>2830</v>
      </c>
      <c r="G23" s="308">
        <f>ROUND(T23*ESC!$C$10,0)</f>
        <v>2463</v>
      </c>
      <c r="H23" s="308">
        <f>ROUND(U23*ESC!$C$10,0)</f>
        <v>1756</v>
      </c>
      <c r="I23" s="308">
        <f>ROUND(V23*ESC!$C$10,0)</f>
        <v>1333</v>
      </c>
      <c r="J23" s="308">
        <f>ROUND(W23*ESC!$C$10,0)</f>
        <v>1756</v>
      </c>
      <c r="K23" s="308">
        <f>ROUND(X23*ESC!$C$10,0)</f>
        <v>2463</v>
      </c>
      <c r="L23" s="109"/>
      <c r="O23" s="8" t="s">
        <v>18</v>
      </c>
      <c r="P23" s="252">
        <v>3395.7000000000003</v>
      </c>
      <c r="Q23" s="252">
        <v>3075.9749999999999</v>
      </c>
      <c r="R23" s="252">
        <v>2759.5575000000003</v>
      </c>
      <c r="S23" s="252">
        <v>2439.8325</v>
      </c>
      <c r="T23" s="252">
        <v>2123.4150000000004</v>
      </c>
      <c r="U23" s="252">
        <v>1513.7325000000001</v>
      </c>
      <c r="V23" s="252">
        <v>1148.8050000000003</v>
      </c>
      <c r="W23" s="252">
        <v>1513.7325000000001</v>
      </c>
      <c r="X23" s="252">
        <v>2123.4150000000004</v>
      </c>
      <c r="Y23" s="76"/>
    </row>
    <row r="24" spans="2:25" ht="15.75" x14ac:dyDescent="0.25">
      <c r="B24" s="8" t="s">
        <v>22</v>
      </c>
      <c r="C24" s="308">
        <f>ROUND(P24*ESC!$C$10,0)</f>
        <v>4342</v>
      </c>
      <c r="D24" s="308">
        <f>ROUND(Q24*ESC!$C$10,0)</f>
        <v>3939</v>
      </c>
      <c r="E24" s="308">
        <f>ROUND(R24*ESC!$C$10,0)</f>
        <v>3568</v>
      </c>
      <c r="F24" s="308">
        <f>ROUND(S24*ESC!$C$10,0)</f>
        <v>3201</v>
      </c>
      <c r="G24" s="308">
        <f>ROUND(T24*ESC!$C$10,0)</f>
        <v>2830</v>
      </c>
      <c r="H24" s="308">
        <f>ROUND(U24*ESC!$C$10,0)</f>
        <v>2463</v>
      </c>
      <c r="I24" s="308">
        <f>ROUND(V24*ESC!$C$10,0)</f>
        <v>1756</v>
      </c>
      <c r="J24" s="308">
        <f>ROUND(W24*ESC!$C$10,0)</f>
        <v>1333</v>
      </c>
      <c r="K24" s="308">
        <f>ROUND(X24*ESC!$C$10,0)</f>
        <v>1756</v>
      </c>
      <c r="L24" s="109"/>
      <c r="O24" s="8" t="s">
        <v>22</v>
      </c>
      <c r="P24" s="252">
        <v>3742.9875000000002</v>
      </c>
      <c r="Q24" s="252">
        <v>3395.7000000000003</v>
      </c>
      <c r="R24" s="252">
        <v>3075.9749999999999</v>
      </c>
      <c r="S24" s="252">
        <v>2759.5575000000003</v>
      </c>
      <c r="T24" s="252">
        <v>2439.8325</v>
      </c>
      <c r="U24" s="252">
        <v>2123.4150000000004</v>
      </c>
      <c r="V24" s="252">
        <v>1513.7325000000001</v>
      </c>
      <c r="W24" s="252">
        <v>1148.8050000000003</v>
      </c>
      <c r="X24" s="252">
        <v>1513.7325000000001</v>
      </c>
      <c r="Y24" s="76"/>
    </row>
    <row r="25" spans="2:25" ht="15.75" x14ac:dyDescent="0.25">
      <c r="B25" s="8" t="s">
        <v>26</v>
      </c>
      <c r="C25" s="308">
        <f>ROUND(P25*ESC!$C$10,0)</f>
        <v>4729</v>
      </c>
      <c r="D25" s="308">
        <f>ROUND(Q25*ESC!$C$10,0)</f>
        <v>4342</v>
      </c>
      <c r="E25" s="308">
        <f>ROUND(R25*ESC!$C$10,0)</f>
        <v>3939</v>
      </c>
      <c r="F25" s="308">
        <f>ROUND(S25*ESC!$C$10,0)</f>
        <v>3568</v>
      </c>
      <c r="G25" s="308">
        <f>ROUND(T25*ESC!$C$10,0)</f>
        <v>3201</v>
      </c>
      <c r="H25" s="308">
        <f>ROUND(U25*ESC!$C$10,0)</f>
        <v>2830</v>
      </c>
      <c r="I25" s="308">
        <f>ROUND(V25*ESC!$C$10,0)</f>
        <v>2463</v>
      </c>
      <c r="J25" s="308">
        <f>ROUND(W25*ESC!$C$10,0)</f>
        <v>1756</v>
      </c>
      <c r="K25" s="308">
        <f>ROUND(X25*ESC!$C$10,0)</f>
        <v>1333</v>
      </c>
      <c r="L25" s="109"/>
      <c r="O25" s="8" t="s">
        <v>26</v>
      </c>
      <c r="P25" s="252">
        <v>4077.0450000000001</v>
      </c>
      <c r="Q25" s="252">
        <v>3742.9875000000002</v>
      </c>
      <c r="R25" s="252">
        <v>3395.7000000000003</v>
      </c>
      <c r="S25" s="252">
        <v>3075.9749999999999</v>
      </c>
      <c r="T25" s="252">
        <v>2759.5575000000003</v>
      </c>
      <c r="U25" s="252">
        <v>2439.8325</v>
      </c>
      <c r="V25" s="252">
        <v>2123.4150000000004</v>
      </c>
      <c r="W25" s="252">
        <v>1513.7325000000001</v>
      </c>
      <c r="X25" s="252">
        <v>1148.8050000000003</v>
      </c>
      <c r="Y25" s="76"/>
    </row>
    <row r="26" spans="2:25" ht="15.75" x14ac:dyDescent="0.25">
      <c r="K26" s="109"/>
      <c r="L26" s="109"/>
      <c r="Y26" s="76"/>
    </row>
    <row r="27" spans="2:25" ht="15.75" x14ac:dyDescent="0.25">
      <c r="B27" s="645" t="s">
        <v>238</v>
      </c>
      <c r="C27" s="645"/>
      <c r="D27" s="645"/>
      <c r="E27" s="645"/>
      <c r="F27" s="645"/>
      <c r="G27" s="645"/>
      <c r="H27" s="645"/>
      <c r="I27" s="645"/>
      <c r="J27" s="645"/>
      <c r="K27" s="645"/>
      <c r="L27" s="109"/>
      <c r="O27" s="645" t="s">
        <v>238</v>
      </c>
      <c r="P27" s="645"/>
      <c r="Q27" s="645"/>
      <c r="R27" s="645"/>
      <c r="S27" s="645"/>
      <c r="T27" s="645"/>
      <c r="U27" s="645"/>
      <c r="V27" s="645"/>
      <c r="W27" s="645"/>
      <c r="X27" s="645"/>
      <c r="Y27" s="76"/>
    </row>
    <row r="28" spans="2:25" ht="15.75" x14ac:dyDescent="0.25">
      <c r="B28" s="645" t="s">
        <v>239</v>
      </c>
      <c r="C28" s="645"/>
      <c r="D28" s="645"/>
      <c r="E28" s="645"/>
      <c r="F28" s="645"/>
      <c r="G28" s="645"/>
      <c r="H28" s="645"/>
      <c r="I28" s="645"/>
      <c r="J28" s="645"/>
      <c r="K28" s="645"/>
      <c r="O28" s="645" t="s">
        <v>239</v>
      </c>
      <c r="P28" s="645"/>
      <c r="Q28" s="645"/>
      <c r="R28" s="645"/>
      <c r="S28" s="645"/>
      <c r="T28" s="645"/>
      <c r="U28" s="645"/>
      <c r="V28" s="645"/>
      <c r="W28" s="645"/>
      <c r="X28" s="645"/>
    </row>
    <row r="30" spans="2:25" ht="15.75" x14ac:dyDescent="0.25">
      <c r="B30" s="4" t="s">
        <v>339</v>
      </c>
      <c r="C30" s="3"/>
      <c r="D30" s="3"/>
      <c r="E30" s="4"/>
      <c r="F30" s="4"/>
      <c r="G30" s="4"/>
      <c r="H30" s="4"/>
      <c r="I30" s="4"/>
      <c r="J30" s="4"/>
      <c r="K30" s="3"/>
      <c r="O30" s="4" t="s">
        <v>339</v>
      </c>
      <c r="P30" s="3"/>
      <c r="Q30" s="3"/>
      <c r="R30" s="4"/>
      <c r="S30" s="4"/>
      <c r="T30" s="4"/>
      <c r="U30" s="4"/>
      <c r="V30" s="4"/>
      <c r="W30" s="4"/>
      <c r="X30" s="3"/>
    </row>
    <row r="31" spans="2:25" x14ac:dyDescent="0.2">
      <c r="D31" s="22"/>
      <c r="E31" s="22"/>
      <c r="F31" s="22"/>
      <c r="G31" s="22"/>
      <c r="Q31" s="22"/>
      <c r="R31" s="22"/>
      <c r="S31" s="22"/>
      <c r="T31" s="22"/>
    </row>
    <row r="32" spans="2:25" ht="15.75" customHeight="1" x14ac:dyDescent="0.2">
      <c r="C32" s="128" t="s">
        <v>242</v>
      </c>
      <c r="D32" s="45" t="s">
        <v>423</v>
      </c>
      <c r="E32" s="45"/>
      <c r="F32" s="45"/>
      <c r="G32" s="45"/>
      <c r="H32" s="45"/>
      <c r="J32" s="156" t="s">
        <v>207</v>
      </c>
      <c r="P32" s="128" t="s">
        <v>242</v>
      </c>
      <c r="Q32" s="45" t="s">
        <v>241</v>
      </c>
      <c r="R32" s="45"/>
      <c r="S32" s="45"/>
      <c r="T32" s="45"/>
      <c r="U32" s="45"/>
      <c r="W32" s="156" t="s">
        <v>207</v>
      </c>
    </row>
    <row r="33" spans="1:25" ht="15.75" customHeight="1" x14ac:dyDescent="0.2">
      <c r="C33" s="128" t="s">
        <v>243</v>
      </c>
      <c r="D33" s="45" t="s">
        <v>342</v>
      </c>
      <c r="E33" s="45"/>
      <c r="F33" s="45"/>
      <c r="G33" s="45"/>
      <c r="H33" s="45"/>
      <c r="J33" s="156" t="s">
        <v>206</v>
      </c>
      <c r="P33" s="128" t="s">
        <v>243</v>
      </c>
      <c r="Q33" s="45" t="s">
        <v>340</v>
      </c>
      <c r="R33" s="45"/>
      <c r="S33" s="45"/>
      <c r="T33" s="45"/>
      <c r="U33" s="45"/>
      <c r="W33" s="156" t="s">
        <v>206</v>
      </c>
    </row>
    <row r="34" spans="1:25" ht="15.75" x14ac:dyDescent="0.25">
      <c r="C34" s="18" t="s">
        <v>242</v>
      </c>
      <c r="D34" s="77" t="s">
        <v>250</v>
      </c>
      <c r="E34" s="77"/>
      <c r="F34" s="77"/>
      <c r="G34" s="77"/>
      <c r="H34" s="45"/>
      <c r="J34" s="157" t="s">
        <v>207</v>
      </c>
      <c r="P34" s="18" t="s">
        <v>242</v>
      </c>
      <c r="Q34" s="77" t="s">
        <v>250</v>
      </c>
      <c r="R34" s="77"/>
      <c r="S34" s="77"/>
      <c r="T34" s="77"/>
      <c r="U34" s="45"/>
      <c r="W34" s="157" t="s">
        <v>207</v>
      </c>
    </row>
    <row r="36" spans="1:25" ht="15.75" x14ac:dyDescent="0.25">
      <c r="A36" s="4"/>
      <c r="B36" s="4" t="s">
        <v>380</v>
      </c>
      <c r="C36" s="4"/>
      <c r="D36" s="4"/>
      <c r="E36" s="4"/>
      <c r="F36" s="4"/>
      <c r="G36" s="4"/>
      <c r="H36" s="4"/>
      <c r="I36" s="4"/>
      <c r="J36" s="4"/>
      <c r="K36" s="4"/>
      <c r="L36" s="22"/>
      <c r="O36" s="4" t="s">
        <v>380</v>
      </c>
      <c r="P36" s="4"/>
      <c r="Q36" s="4"/>
      <c r="R36" s="4"/>
      <c r="S36" s="4"/>
      <c r="T36" s="4"/>
      <c r="U36" s="4"/>
      <c r="V36" s="4"/>
      <c r="W36" s="4"/>
      <c r="X36" s="4"/>
      <c r="Y36" s="9"/>
    </row>
    <row r="38" spans="1:25" ht="15.75" x14ac:dyDescent="0.25">
      <c r="A38" s="4"/>
      <c r="B38" s="3"/>
      <c r="C38" s="3"/>
      <c r="D38" s="3"/>
      <c r="E38" s="3"/>
      <c r="F38" s="3"/>
      <c r="G38" s="3"/>
      <c r="H38" s="3"/>
      <c r="I38" s="3"/>
      <c r="J38" s="3"/>
      <c r="K38" s="3"/>
      <c r="L38" s="3"/>
      <c r="N38" s="4"/>
      <c r="O38" s="3"/>
      <c r="P38" s="3"/>
      <c r="Q38" s="3"/>
      <c r="R38" s="3"/>
      <c r="S38" s="3"/>
      <c r="T38" s="3"/>
      <c r="U38" s="3"/>
      <c r="V38" s="3"/>
      <c r="W38" s="3"/>
      <c r="X38" s="3"/>
      <c r="Y38" s="3"/>
    </row>
    <row r="39" spans="1:25" x14ac:dyDescent="0.2">
      <c r="B39" s="472" t="s">
        <v>408</v>
      </c>
    </row>
    <row r="40" spans="1:25" x14ac:dyDescent="0.2">
      <c r="B40" s="473" t="s">
        <v>409</v>
      </c>
    </row>
    <row r="41" spans="1:25" x14ac:dyDescent="0.2">
      <c r="B41" s="473" t="s">
        <v>410</v>
      </c>
    </row>
    <row r="42" spans="1:25" x14ac:dyDescent="0.2">
      <c r="B42" s="473" t="s">
        <v>411</v>
      </c>
    </row>
    <row r="43" spans="1:25" x14ac:dyDescent="0.2">
      <c r="B43" s="473" t="s">
        <v>412</v>
      </c>
    </row>
    <row r="44" spans="1:25" x14ac:dyDescent="0.2">
      <c r="B44" s="473" t="s">
        <v>413</v>
      </c>
    </row>
    <row r="45" spans="1:25" x14ac:dyDescent="0.2">
      <c r="B45" s="473" t="s">
        <v>414</v>
      </c>
    </row>
    <row r="46" spans="1:25" x14ac:dyDescent="0.2">
      <c r="B46" s="473" t="s">
        <v>415</v>
      </c>
    </row>
    <row r="47" spans="1:25" x14ac:dyDescent="0.2">
      <c r="B47" s="473" t="s">
        <v>416</v>
      </c>
    </row>
  </sheetData>
  <mergeCells count="7">
    <mergeCell ref="B14:K14"/>
    <mergeCell ref="B15:K15"/>
    <mergeCell ref="O27:X27"/>
    <mergeCell ref="O28:X28"/>
    <mergeCell ref="B27:K27"/>
    <mergeCell ref="B28:K28"/>
    <mergeCell ref="O15:X15"/>
  </mergeCells>
  <phoneticPr fontId="18" type="noConversion"/>
  <printOptions horizontalCentered="1"/>
  <pageMargins left="0.25" right="0.25" top="0.75" bottom="0.75" header="0.5" footer="0.5"/>
  <pageSetup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6" tint="-0.499984740745262"/>
  </sheetPr>
  <dimension ref="A1:Z46"/>
  <sheetViews>
    <sheetView zoomScale="70" zoomScaleNormal="70" workbookViewId="0">
      <selection activeCell="B7" sqref="B7"/>
    </sheetView>
  </sheetViews>
  <sheetFormatPr defaultRowHeight="15" x14ac:dyDescent="0.2"/>
  <cols>
    <col min="1" max="1" width="8.88671875" customWidth="1"/>
    <col min="2" max="2" width="10.33203125" customWidth="1"/>
    <col min="3" max="3" width="9.88671875" customWidth="1"/>
    <col min="4" max="4" width="10.33203125" customWidth="1"/>
    <col min="5" max="5" width="9" customWidth="1"/>
    <col min="6" max="6" width="10.44140625" customWidth="1"/>
    <col min="7" max="7" width="8.88671875" customWidth="1"/>
    <col min="8" max="8" width="9.88671875" customWidth="1"/>
    <col min="9" max="12" width="8.88671875" customWidth="1"/>
    <col min="13" max="13" width="8.77734375" customWidth="1"/>
    <col min="14" max="25" width="8.88671875" hidden="1" customWidth="1"/>
    <col min="26" max="26" width="9.21875" hidden="1" customWidth="1"/>
  </cols>
  <sheetData>
    <row r="1" spans="1:26" ht="15.75" x14ac:dyDescent="0.25">
      <c r="A1" s="4" t="s">
        <v>353</v>
      </c>
      <c r="B1" s="3"/>
      <c r="C1" s="3"/>
      <c r="D1" s="3"/>
      <c r="E1" s="3"/>
      <c r="F1" s="3"/>
      <c r="G1" s="3"/>
      <c r="H1" s="3"/>
      <c r="I1" s="3"/>
      <c r="J1" s="3"/>
      <c r="K1" s="3"/>
      <c r="L1" s="3"/>
      <c r="N1" s="4" t="s">
        <v>288</v>
      </c>
      <c r="O1" s="3"/>
      <c r="P1" s="3"/>
      <c r="Q1" s="3"/>
      <c r="R1" s="3"/>
      <c r="S1" s="3"/>
      <c r="T1" s="3"/>
      <c r="U1" s="3"/>
      <c r="V1" s="3"/>
      <c r="W1" s="3"/>
      <c r="X1" s="3"/>
      <c r="Y1" s="3"/>
    </row>
    <row r="2" spans="1:26" ht="18" x14ac:dyDescent="0.25">
      <c r="A2" s="14" t="s">
        <v>15</v>
      </c>
      <c r="B2" s="3"/>
      <c r="C2" s="3"/>
      <c r="D2" s="3"/>
      <c r="E2" s="3"/>
      <c r="F2" s="3"/>
      <c r="G2" s="3"/>
      <c r="H2" s="3"/>
      <c r="I2" s="3"/>
      <c r="J2" s="3"/>
      <c r="K2" s="3"/>
      <c r="L2" s="3"/>
      <c r="N2" s="14" t="s">
        <v>15</v>
      </c>
      <c r="O2" s="3"/>
      <c r="P2" s="3"/>
      <c r="Q2" s="3"/>
      <c r="R2" s="3"/>
      <c r="S2" s="3"/>
      <c r="T2" s="3"/>
      <c r="U2" s="3"/>
      <c r="V2" s="3"/>
      <c r="W2" s="3"/>
      <c r="X2" s="3"/>
      <c r="Y2" s="3"/>
      <c r="Z2" s="440"/>
    </row>
    <row r="3" spans="1:26" ht="15.75" x14ac:dyDescent="0.25">
      <c r="A3" s="4" t="s">
        <v>344</v>
      </c>
      <c r="B3" s="3"/>
      <c r="C3" s="3"/>
      <c r="D3" s="3"/>
      <c r="E3" s="3"/>
      <c r="F3" s="3"/>
      <c r="G3" s="3"/>
      <c r="H3" s="3"/>
      <c r="I3" s="3"/>
      <c r="J3" s="3"/>
      <c r="K3" s="3"/>
      <c r="L3" s="3"/>
      <c r="N3" s="4" t="s">
        <v>62</v>
      </c>
      <c r="O3" s="3"/>
      <c r="P3" s="3"/>
      <c r="Q3" s="3"/>
      <c r="R3" s="3"/>
      <c r="S3" s="3"/>
      <c r="T3" s="3"/>
      <c r="U3" s="3"/>
      <c r="V3" s="3"/>
      <c r="W3" s="3"/>
      <c r="X3" s="3"/>
      <c r="Y3" s="3"/>
    </row>
    <row r="4" spans="1:26" ht="15.75" x14ac:dyDescent="0.25">
      <c r="A4" s="88">
        <f>ESC!$B$4</f>
        <v>45992</v>
      </c>
      <c r="B4" s="3"/>
      <c r="C4" s="3"/>
      <c r="D4" s="3"/>
      <c r="E4" s="3"/>
      <c r="F4" s="3"/>
      <c r="G4" s="3"/>
      <c r="H4" s="3"/>
      <c r="I4" s="3"/>
      <c r="J4" s="3"/>
      <c r="K4" s="3"/>
      <c r="L4" s="3"/>
      <c r="N4" s="307" t="s">
        <v>400</v>
      </c>
      <c r="O4" s="233"/>
      <c r="P4" s="44"/>
      <c r="Q4" s="44"/>
      <c r="R4" s="44"/>
      <c r="S4" s="44"/>
      <c r="T4" s="44"/>
      <c r="U4" s="44"/>
      <c r="V4" s="44"/>
      <c r="W4" s="44"/>
      <c r="X4" s="44"/>
      <c r="Y4" s="44"/>
    </row>
    <row r="5" spans="1:26" ht="18" x14ac:dyDescent="0.25">
      <c r="A5" s="155" t="s">
        <v>337</v>
      </c>
      <c r="B5" s="3"/>
      <c r="C5" s="3"/>
      <c r="D5" s="3"/>
      <c r="E5" s="3"/>
      <c r="F5" s="3"/>
      <c r="G5" s="3"/>
      <c r="H5" s="3"/>
      <c r="I5" s="3"/>
      <c r="J5" s="3"/>
      <c r="K5" s="3"/>
      <c r="L5" s="3"/>
      <c r="N5" s="155" t="s">
        <v>337</v>
      </c>
      <c r="O5" s="3"/>
      <c r="P5" s="3"/>
      <c r="Q5" s="3"/>
      <c r="R5" s="3"/>
      <c r="S5" s="3"/>
      <c r="T5" s="3"/>
      <c r="U5" s="3"/>
      <c r="V5" s="3"/>
      <c r="W5" s="3"/>
      <c r="X5" s="3"/>
      <c r="Y5" s="3"/>
    </row>
    <row r="6" spans="1:26" ht="15.75" x14ac:dyDescent="0.25">
      <c r="N6" s="6" t="s">
        <v>124</v>
      </c>
      <c r="O6" s="3"/>
      <c r="P6" s="3"/>
      <c r="Q6" s="3"/>
      <c r="R6" s="3"/>
      <c r="S6" s="3"/>
      <c r="T6" s="3"/>
      <c r="U6" s="3"/>
      <c r="V6" s="3"/>
      <c r="W6" s="3"/>
      <c r="X6" s="3"/>
      <c r="Y6" s="3"/>
    </row>
    <row r="7" spans="1:26" ht="15.75" x14ac:dyDescent="0.25">
      <c r="N7" s="6"/>
      <c r="O7" s="3"/>
      <c r="P7" s="3"/>
      <c r="Q7" s="3"/>
      <c r="R7" s="3"/>
      <c r="S7" s="3"/>
      <c r="T7" s="3"/>
      <c r="U7" s="3"/>
      <c r="V7" s="3"/>
      <c r="W7" s="3"/>
      <c r="X7" s="3"/>
      <c r="Y7" s="3"/>
    </row>
    <row r="8" spans="1:26" ht="15.75" x14ac:dyDescent="0.25">
      <c r="C8" s="4"/>
      <c r="D8" s="94" t="s">
        <v>16</v>
      </c>
      <c r="E8" s="95"/>
      <c r="F8" s="95"/>
      <c r="G8" s="95"/>
      <c r="H8" s="95"/>
      <c r="I8" s="96"/>
      <c r="J8" s="9"/>
      <c r="Q8" s="94" t="s">
        <v>16</v>
      </c>
      <c r="R8" s="95"/>
      <c r="S8" s="95"/>
      <c r="T8" s="95"/>
      <c r="U8" s="95"/>
      <c r="V8" s="96"/>
      <c r="W8" s="9"/>
    </row>
    <row r="9" spans="1:26" x14ac:dyDescent="0.2">
      <c r="C9" s="22"/>
      <c r="D9" s="13" t="s">
        <v>1</v>
      </c>
      <c r="E9" s="13" t="s">
        <v>20</v>
      </c>
      <c r="F9" s="13" t="s">
        <v>4</v>
      </c>
      <c r="G9" s="13" t="s">
        <v>21</v>
      </c>
      <c r="H9" s="13" t="s">
        <v>18</v>
      </c>
      <c r="I9" s="127" t="s">
        <v>236</v>
      </c>
      <c r="J9" s="22"/>
      <c r="Q9" s="13" t="s">
        <v>1</v>
      </c>
      <c r="R9" s="255" t="s">
        <v>20</v>
      </c>
      <c r="S9" s="13" t="s">
        <v>4</v>
      </c>
      <c r="T9" s="255" t="s">
        <v>21</v>
      </c>
      <c r="U9" s="13" t="s">
        <v>18</v>
      </c>
      <c r="V9" s="255" t="s">
        <v>236</v>
      </c>
      <c r="W9" s="22"/>
    </row>
    <row r="10" spans="1:26" x14ac:dyDescent="0.2">
      <c r="C10" s="22"/>
      <c r="D10" s="13" t="s">
        <v>2</v>
      </c>
      <c r="E10" s="13" t="s">
        <v>23</v>
      </c>
      <c r="F10" s="13" t="s">
        <v>5</v>
      </c>
      <c r="G10" s="13" t="s">
        <v>25</v>
      </c>
      <c r="H10" s="13" t="s">
        <v>22</v>
      </c>
      <c r="I10" s="110" t="s">
        <v>237</v>
      </c>
      <c r="J10" s="22"/>
      <c r="Q10" s="13" t="s">
        <v>2</v>
      </c>
      <c r="R10" s="255" t="s">
        <v>23</v>
      </c>
      <c r="S10" s="13" t="s">
        <v>5</v>
      </c>
      <c r="T10" s="255" t="s">
        <v>25</v>
      </c>
      <c r="U10" s="13" t="s">
        <v>22</v>
      </c>
      <c r="V10" s="255" t="s">
        <v>237</v>
      </c>
      <c r="W10" s="22"/>
    </row>
    <row r="11" spans="1:26" x14ac:dyDescent="0.2">
      <c r="C11" s="22"/>
      <c r="D11" s="13" t="s">
        <v>3</v>
      </c>
      <c r="E11" s="13" t="s">
        <v>17</v>
      </c>
      <c r="F11" s="13" t="s">
        <v>24</v>
      </c>
      <c r="G11" s="13" t="s">
        <v>19</v>
      </c>
      <c r="H11" s="13" t="s">
        <v>26</v>
      </c>
      <c r="I11" s="110" t="s">
        <v>235</v>
      </c>
      <c r="J11" s="22"/>
      <c r="Q11" s="13" t="s">
        <v>3</v>
      </c>
      <c r="R11" s="255" t="s">
        <v>17</v>
      </c>
      <c r="S11" s="13" t="s">
        <v>24</v>
      </c>
      <c r="T11" s="255" t="s">
        <v>19</v>
      </c>
      <c r="U11" s="13" t="s">
        <v>26</v>
      </c>
      <c r="V11" s="255" t="s">
        <v>235</v>
      </c>
      <c r="W11" s="22"/>
    </row>
    <row r="14" spans="1:26" ht="15.75" x14ac:dyDescent="0.25">
      <c r="B14" s="97" t="s">
        <v>234</v>
      </c>
      <c r="C14" s="98"/>
      <c r="D14" s="98"/>
      <c r="E14" s="98"/>
      <c r="F14" s="98"/>
      <c r="G14" s="98"/>
      <c r="H14" s="98"/>
      <c r="I14" s="98"/>
      <c r="J14" s="98"/>
      <c r="K14" s="99"/>
      <c r="L14" s="10"/>
      <c r="O14" s="97" t="s">
        <v>234</v>
      </c>
      <c r="P14" s="98"/>
      <c r="Q14" s="98"/>
      <c r="R14" s="98"/>
      <c r="S14" s="98"/>
      <c r="T14" s="98"/>
      <c r="U14" s="98"/>
      <c r="V14" s="98"/>
      <c r="W14" s="98"/>
      <c r="X14" s="99"/>
      <c r="Y14" s="10"/>
    </row>
    <row r="15" spans="1:26" ht="15.75" x14ac:dyDescent="0.25">
      <c r="B15" s="100" t="s">
        <v>27</v>
      </c>
      <c r="C15" s="101"/>
      <c r="D15" s="101"/>
      <c r="E15" s="101"/>
      <c r="F15" s="101"/>
      <c r="G15" s="101"/>
      <c r="H15" s="101"/>
      <c r="I15" s="101"/>
      <c r="J15" s="101"/>
      <c r="K15" s="102"/>
      <c r="L15" s="10"/>
      <c r="O15" s="100" t="s">
        <v>27</v>
      </c>
      <c r="P15" s="101"/>
      <c r="Q15" s="101"/>
      <c r="R15" s="101"/>
      <c r="S15" s="101"/>
      <c r="T15" s="101"/>
      <c r="U15" s="101"/>
      <c r="V15" s="101"/>
      <c r="W15" s="101"/>
      <c r="X15" s="102"/>
      <c r="Y15" s="10"/>
    </row>
    <row r="16" spans="1:26" x14ac:dyDescent="0.2">
      <c r="B16" s="8"/>
      <c r="C16" s="13" t="s">
        <v>1</v>
      </c>
      <c r="D16" s="13" t="s">
        <v>2</v>
      </c>
      <c r="E16" s="13" t="s">
        <v>3</v>
      </c>
      <c r="F16" s="13" t="s">
        <v>4</v>
      </c>
      <c r="G16" s="13" t="s">
        <v>5</v>
      </c>
      <c r="H16" s="13" t="s">
        <v>24</v>
      </c>
      <c r="I16" s="13" t="s">
        <v>18</v>
      </c>
      <c r="J16" s="13" t="s">
        <v>22</v>
      </c>
      <c r="K16" s="13" t="s">
        <v>26</v>
      </c>
      <c r="L16" s="22"/>
      <c r="O16" s="8"/>
      <c r="P16" s="13" t="s">
        <v>1</v>
      </c>
      <c r="Q16" s="13" t="s">
        <v>2</v>
      </c>
      <c r="R16" s="13" t="s">
        <v>3</v>
      </c>
      <c r="S16" s="13" t="s">
        <v>4</v>
      </c>
      <c r="T16" s="13" t="s">
        <v>5</v>
      </c>
      <c r="U16" s="13" t="s">
        <v>24</v>
      </c>
      <c r="V16" s="13" t="s">
        <v>18</v>
      </c>
      <c r="W16" s="13" t="s">
        <v>22</v>
      </c>
      <c r="X16" s="13" t="s">
        <v>26</v>
      </c>
      <c r="Y16" s="22"/>
    </row>
    <row r="17" spans="2:25" ht="15.75" x14ac:dyDescent="0.25">
      <c r="B17" s="8" t="s">
        <v>1</v>
      </c>
      <c r="C17" s="308">
        <f>ROUND(P17*ESC!$C$10,0)</f>
        <v>1347</v>
      </c>
      <c r="D17" s="308">
        <f>ROUND(Q17*ESC!$C$10,0)</f>
        <v>1958</v>
      </c>
      <c r="E17" s="308">
        <f>ROUND(R17*ESC!$C$10,0)</f>
        <v>2473</v>
      </c>
      <c r="F17" s="308">
        <f>ROUND(S17*ESC!$C$10,0)</f>
        <v>2842</v>
      </c>
      <c r="G17" s="308">
        <f>ROUND(T17*ESC!$C$10,0)</f>
        <v>3229</v>
      </c>
      <c r="H17" s="308">
        <f>ROUND(U17*ESC!$C$10,0)</f>
        <v>3603</v>
      </c>
      <c r="I17" s="308">
        <f>ROUND(V17*ESC!$C$10,0)</f>
        <v>3981</v>
      </c>
      <c r="J17" s="308">
        <f>ROUND(W17*ESC!$C$10,0)</f>
        <v>4156</v>
      </c>
      <c r="K17" s="308">
        <f>ROUND(X17*ESC!$C$10,0)</f>
        <v>4350</v>
      </c>
      <c r="L17" s="109"/>
      <c r="O17" s="8" t="s">
        <v>1</v>
      </c>
      <c r="P17" s="252">
        <v>1160.9325000000001</v>
      </c>
      <c r="Q17" s="252">
        <v>1687.9275</v>
      </c>
      <c r="R17" s="252">
        <v>2132.2350000000001</v>
      </c>
      <c r="S17" s="252">
        <v>2449.7550000000001</v>
      </c>
      <c r="T17" s="252">
        <v>2783.8125</v>
      </c>
      <c r="U17" s="252">
        <v>3105.7424999999998</v>
      </c>
      <c r="V17" s="252">
        <v>3432.0825000000004</v>
      </c>
      <c r="W17" s="252">
        <v>3583.125</v>
      </c>
      <c r="X17" s="252">
        <v>3749.6025000000004</v>
      </c>
      <c r="Y17" s="76"/>
    </row>
    <row r="18" spans="2:25" ht="15.75" x14ac:dyDescent="0.25">
      <c r="B18" s="8" t="s">
        <v>2</v>
      </c>
      <c r="C18" s="308">
        <f>ROUND(P18*ESC!$C$10,0)</f>
        <v>1958</v>
      </c>
      <c r="D18" s="308">
        <f>ROUND(Q18*ESC!$C$10,0)</f>
        <v>1347</v>
      </c>
      <c r="E18" s="308">
        <f>ROUND(R18*ESC!$C$10,0)</f>
        <v>1958</v>
      </c>
      <c r="F18" s="308">
        <f>ROUND(S18*ESC!$C$10,0)</f>
        <v>2473</v>
      </c>
      <c r="G18" s="308">
        <f>ROUND(T18*ESC!$C$10,0)</f>
        <v>2842</v>
      </c>
      <c r="H18" s="308">
        <f>ROUND(U18*ESC!$C$10,0)</f>
        <v>3229</v>
      </c>
      <c r="I18" s="308">
        <f>ROUND(V18*ESC!$C$10,0)</f>
        <v>3603</v>
      </c>
      <c r="J18" s="308">
        <f>ROUND(W18*ESC!$C$10,0)</f>
        <v>3981</v>
      </c>
      <c r="K18" s="308">
        <f>ROUND(X18*ESC!$C$10,0)</f>
        <v>4156</v>
      </c>
      <c r="L18" s="109"/>
      <c r="O18" s="8" t="s">
        <v>2</v>
      </c>
      <c r="P18" s="252">
        <v>1687.9275</v>
      </c>
      <c r="Q18" s="252">
        <v>1160.9325000000001</v>
      </c>
      <c r="R18" s="252">
        <v>1687.9275</v>
      </c>
      <c r="S18" s="252">
        <v>2132.2350000000001</v>
      </c>
      <c r="T18" s="252">
        <v>2449.7550000000001</v>
      </c>
      <c r="U18" s="252">
        <v>2783.8125</v>
      </c>
      <c r="V18" s="252">
        <v>3105.7424999999998</v>
      </c>
      <c r="W18" s="252">
        <v>3432.0825000000004</v>
      </c>
      <c r="X18" s="252">
        <v>3583.125</v>
      </c>
      <c r="Y18" s="76"/>
    </row>
    <row r="19" spans="2:25" ht="15.75" x14ac:dyDescent="0.25">
      <c r="B19" s="8" t="s">
        <v>3</v>
      </c>
      <c r="C19" s="308">
        <f>ROUND(P19*ESC!$C$10,0)</f>
        <v>2473</v>
      </c>
      <c r="D19" s="308">
        <f>ROUND(Q19*ESC!$C$10,0)</f>
        <v>1958</v>
      </c>
      <c r="E19" s="308">
        <f>ROUND(R19*ESC!$C$10,0)</f>
        <v>1347</v>
      </c>
      <c r="F19" s="308">
        <f>ROUND(S19*ESC!$C$10,0)</f>
        <v>1958</v>
      </c>
      <c r="G19" s="308">
        <f>ROUND(T19*ESC!$C$10,0)</f>
        <v>2473</v>
      </c>
      <c r="H19" s="308">
        <f>ROUND(U19*ESC!$C$10,0)</f>
        <v>2842</v>
      </c>
      <c r="I19" s="308">
        <f>ROUND(V19*ESC!$C$10,0)</f>
        <v>3229</v>
      </c>
      <c r="J19" s="308">
        <f>ROUND(W19*ESC!$C$10,0)</f>
        <v>3603</v>
      </c>
      <c r="K19" s="308">
        <f>ROUND(X19*ESC!$C$10,0)</f>
        <v>3981</v>
      </c>
      <c r="L19" s="109"/>
      <c r="O19" s="8" t="s">
        <v>3</v>
      </c>
      <c r="P19" s="252">
        <v>2132.2350000000001</v>
      </c>
      <c r="Q19" s="252">
        <v>1687.9275</v>
      </c>
      <c r="R19" s="252">
        <v>1160.9325000000001</v>
      </c>
      <c r="S19" s="252">
        <v>1687.9275</v>
      </c>
      <c r="T19" s="252">
        <v>2132.2350000000001</v>
      </c>
      <c r="U19" s="252">
        <v>2449.7550000000001</v>
      </c>
      <c r="V19" s="252">
        <v>2783.8125</v>
      </c>
      <c r="W19" s="252">
        <v>3105.7424999999998</v>
      </c>
      <c r="X19" s="252">
        <v>3432.0825000000004</v>
      </c>
      <c r="Y19" s="76"/>
    </row>
    <row r="20" spans="2:25" ht="15.75" x14ac:dyDescent="0.25">
      <c r="B20" s="8" t="s">
        <v>4</v>
      </c>
      <c r="C20" s="308">
        <f>ROUND(P20*ESC!$C$10,0)</f>
        <v>2842</v>
      </c>
      <c r="D20" s="308">
        <f>ROUND(Q20*ESC!$C$10,0)</f>
        <v>2473</v>
      </c>
      <c r="E20" s="308">
        <f>ROUND(R20*ESC!$C$10,0)</f>
        <v>1958</v>
      </c>
      <c r="F20" s="308">
        <f>ROUND(S20*ESC!$C$10,0)</f>
        <v>1347</v>
      </c>
      <c r="G20" s="308">
        <f>ROUND(T20*ESC!$C$10,0)</f>
        <v>1958</v>
      </c>
      <c r="H20" s="308">
        <f>ROUND(U20*ESC!$C$10,0)</f>
        <v>2473</v>
      </c>
      <c r="I20" s="308">
        <f>ROUND(V20*ESC!$C$10,0)</f>
        <v>2842</v>
      </c>
      <c r="J20" s="308">
        <f>ROUND(W20*ESC!$C$10,0)</f>
        <v>3229</v>
      </c>
      <c r="K20" s="308">
        <f>ROUND(X20*ESC!$C$10,0)</f>
        <v>3603</v>
      </c>
      <c r="L20" s="109"/>
      <c r="O20" s="8" t="s">
        <v>4</v>
      </c>
      <c r="P20" s="252">
        <v>2449.7550000000001</v>
      </c>
      <c r="Q20" s="252">
        <v>2132.2350000000001</v>
      </c>
      <c r="R20" s="252">
        <v>1687.9275</v>
      </c>
      <c r="S20" s="252">
        <v>1160.9325000000001</v>
      </c>
      <c r="T20" s="252">
        <v>1687.9275</v>
      </c>
      <c r="U20" s="252">
        <v>2132.2350000000001</v>
      </c>
      <c r="V20" s="252">
        <v>2449.7550000000001</v>
      </c>
      <c r="W20" s="252">
        <v>2783.8125</v>
      </c>
      <c r="X20" s="252">
        <v>3105.7424999999998</v>
      </c>
      <c r="Y20" s="76"/>
    </row>
    <row r="21" spans="2:25" ht="15.75" x14ac:dyDescent="0.25">
      <c r="B21" s="8" t="s">
        <v>5</v>
      </c>
      <c r="C21" s="308">
        <f>ROUND(P21*ESC!$C$10,0)</f>
        <v>3229</v>
      </c>
      <c r="D21" s="308">
        <f>ROUND(Q21*ESC!$C$10,0)</f>
        <v>2842</v>
      </c>
      <c r="E21" s="308">
        <f>ROUND(R21*ESC!$C$10,0)</f>
        <v>2473</v>
      </c>
      <c r="F21" s="308">
        <f>ROUND(S21*ESC!$C$10,0)</f>
        <v>1958</v>
      </c>
      <c r="G21" s="308">
        <f>ROUND(T21*ESC!$C$10,0)</f>
        <v>1347</v>
      </c>
      <c r="H21" s="308">
        <f>ROUND(U21*ESC!$C$10,0)</f>
        <v>1958</v>
      </c>
      <c r="I21" s="308">
        <f>ROUND(V21*ESC!$C$10,0)</f>
        <v>2473</v>
      </c>
      <c r="J21" s="308">
        <f>ROUND(W21*ESC!$C$10,0)</f>
        <v>2842</v>
      </c>
      <c r="K21" s="308">
        <f>ROUND(X21*ESC!$C$10,0)</f>
        <v>3229</v>
      </c>
      <c r="L21" s="109"/>
      <c r="O21" s="8" t="s">
        <v>5</v>
      </c>
      <c r="P21" s="252">
        <v>2783.8125</v>
      </c>
      <c r="Q21" s="252">
        <v>2449.7550000000001</v>
      </c>
      <c r="R21" s="252">
        <v>2132.2350000000001</v>
      </c>
      <c r="S21" s="252">
        <v>1687.9275</v>
      </c>
      <c r="T21" s="252">
        <v>1160.9325000000001</v>
      </c>
      <c r="U21" s="252">
        <v>1687.9275</v>
      </c>
      <c r="V21" s="252">
        <v>2132.2350000000001</v>
      </c>
      <c r="W21" s="252">
        <v>2449.7550000000001</v>
      </c>
      <c r="X21" s="252">
        <v>2783.8125</v>
      </c>
      <c r="Y21" s="76"/>
    </row>
    <row r="22" spans="2:25" ht="15.75" x14ac:dyDescent="0.25">
      <c r="B22" s="8" t="s">
        <v>24</v>
      </c>
      <c r="C22" s="308">
        <f>ROUND(P22*ESC!$C$10,0)</f>
        <v>3603</v>
      </c>
      <c r="D22" s="308">
        <f>ROUND(Q22*ESC!$C$10,0)</f>
        <v>3229</v>
      </c>
      <c r="E22" s="308">
        <f>ROUND(R22*ESC!$C$10,0)</f>
        <v>2842</v>
      </c>
      <c r="F22" s="308">
        <f>ROUND(S22*ESC!$C$10,0)</f>
        <v>2473</v>
      </c>
      <c r="G22" s="308">
        <f>ROUND(T22*ESC!$C$10,0)</f>
        <v>1958</v>
      </c>
      <c r="H22" s="308">
        <f>ROUND(U22*ESC!$C$10,0)</f>
        <v>1347</v>
      </c>
      <c r="I22" s="308">
        <f>ROUND(V22*ESC!$C$10,0)</f>
        <v>1958</v>
      </c>
      <c r="J22" s="308">
        <f>ROUND(W22*ESC!$C$10,0)</f>
        <v>2473</v>
      </c>
      <c r="K22" s="308">
        <f>ROUND(X22*ESC!$C$10,0)</f>
        <v>2842</v>
      </c>
      <c r="L22" s="109"/>
      <c r="O22" s="8" t="s">
        <v>24</v>
      </c>
      <c r="P22" s="252">
        <v>3105.7424999999998</v>
      </c>
      <c r="Q22" s="252">
        <v>2783.8125</v>
      </c>
      <c r="R22" s="252">
        <v>2449.7550000000001</v>
      </c>
      <c r="S22" s="252">
        <v>2132.2350000000001</v>
      </c>
      <c r="T22" s="252">
        <v>1687.9275</v>
      </c>
      <c r="U22" s="252">
        <v>1160.9325000000001</v>
      </c>
      <c r="V22" s="252">
        <v>1687.9275</v>
      </c>
      <c r="W22" s="252">
        <v>2132.2350000000001</v>
      </c>
      <c r="X22" s="252">
        <v>2449.7550000000001</v>
      </c>
      <c r="Y22" s="76"/>
    </row>
    <row r="23" spans="2:25" ht="15.75" x14ac:dyDescent="0.25">
      <c r="B23" s="8" t="s">
        <v>18</v>
      </c>
      <c r="C23" s="308">
        <f>ROUND(P23*ESC!$C$10,0)</f>
        <v>3981</v>
      </c>
      <c r="D23" s="308">
        <f>ROUND(Q23*ESC!$C$10,0)</f>
        <v>3603</v>
      </c>
      <c r="E23" s="308">
        <f>ROUND(R23*ESC!$C$10,0)</f>
        <v>3229</v>
      </c>
      <c r="F23" s="308">
        <f>ROUND(S23*ESC!$C$10,0)</f>
        <v>2842</v>
      </c>
      <c r="G23" s="308">
        <f>ROUND(T23*ESC!$C$10,0)</f>
        <v>2473</v>
      </c>
      <c r="H23" s="308">
        <f>ROUND(U23*ESC!$C$10,0)</f>
        <v>1958</v>
      </c>
      <c r="I23" s="308">
        <f>ROUND(V23*ESC!$C$10,0)</f>
        <v>1347</v>
      </c>
      <c r="J23" s="308">
        <f>ROUND(W23*ESC!$C$10,0)</f>
        <v>1958</v>
      </c>
      <c r="K23" s="308">
        <f>ROUND(X23*ESC!$C$10,0)</f>
        <v>2473</v>
      </c>
      <c r="L23" s="109"/>
      <c r="O23" s="8" t="s">
        <v>18</v>
      </c>
      <c r="P23" s="252">
        <v>3432.0825000000004</v>
      </c>
      <c r="Q23" s="252">
        <v>3105.7424999999998</v>
      </c>
      <c r="R23" s="252">
        <v>2783.8125</v>
      </c>
      <c r="S23" s="252">
        <v>2449.7550000000001</v>
      </c>
      <c r="T23" s="252">
        <v>2132.2350000000001</v>
      </c>
      <c r="U23" s="252">
        <v>1687.9275</v>
      </c>
      <c r="V23" s="252">
        <v>1160.9325000000001</v>
      </c>
      <c r="W23" s="252">
        <v>1687.9275</v>
      </c>
      <c r="X23" s="252">
        <v>2132.2350000000001</v>
      </c>
      <c r="Y23" s="76"/>
    </row>
    <row r="24" spans="2:25" ht="15.75" x14ac:dyDescent="0.25">
      <c r="B24" s="8" t="s">
        <v>22</v>
      </c>
      <c r="C24" s="308">
        <f>ROUND(P24*ESC!$C$10,0)</f>
        <v>4156</v>
      </c>
      <c r="D24" s="308">
        <f>ROUND(Q24*ESC!$C$10,0)</f>
        <v>3981</v>
      </c>
      <c r="E24" s="308">
        <f>ROUND(R24*ESC!$C$10,0)</f>
        <v>3603</v>
      </c>
      <c r="F24" s="308">
        <f>ROUND(S24*ESC!$C$10,0)</f>
        <v>3229</v>
      </c>
      <c r="G24" s="308">
        <f>ROUND(T24*ESC!$C$10,0)</f>
        <v>2842</v>
      </c>
      <c r="H24" s="308">
        <f>ROUND(U24*ESC!$C$10,0)</f>
        <v>2473</v>
      </c>
      <c r="I24" s="308">
        <f>ROUND(V24*ESC!$C$10,0)</f>
        <v>1958</v>
      </c>
      <c r="J24" s="308">
        <f>ROUND(W24*ESC!$C$10,0)</f>
        <v>1347</v>
      </c>
      <c r="K24" s="308">
        <f>ROUND(X24*ESC!$C$10,0)</f>
        <v>1958</v>
      </c>
      <c r="L24" s="109"/>
      <c r="O24" s="8" t="s">
        <v>22</v>
      </c>
      <c r="P24" s="252">
        <v>3583.125</v>
      </c>
      <c r="Q24" s="252">
        <v>3432.0825000000004</v>
      </c>
      <c r="R24" s="252">
        <v>3105.7424999999998</v>
      </c>
      <c r="S24" s="252">
        <v>2783.8125</v>
      </c>
      <c r="T24" s="252">
        <v>2449.7550000000001</v>
      </c>
      <c r="U24" s="252">
        <v>2132.2350000000001</v>
      </c>
      <c r="V24" s="252">
        <v>1687.9275</v>
      </c>
      <c r="W24" s="252">
        <v>1160.9325000000001</v>
      </c>
      <c r="X24" s="252">
        <v>1687.9275</v>
      </c>
      <c r="Y24" s="76"/>
    </row>
    <row r="25" spans="2:25" ht="15.75" x14ac:dyDescent="0.25">
      <c r="B25" s="8" t="s">
        <v>26</v>
      </c>
      <c r="C25" s="308">
        <f>ROUND(P25*ESC!$C$10,0)</f>
        <v>4350</v>
      </c>
      <c r="D25" s="308">
        <f>ROUND(Q25*ESC!$C$10,0)</f>
        <v>4156</v>
      </c>
      <c r="E25" s="308">
        <f>ROUND(R25*ESC!$C$10,0)</f>
        <v>3981</v>
      </c>
      <c r="F25" s="308">
        <f>ROUND(S25*ESC!$C$10,0)</f>
        <v>3603</v>
      </c>
      <c r="G25" s="308">
        <f>ROUND(T25*ESC!$C$10,0)</f>
        <v>3229</v>
      </c>
      <c r="H25" s="308">
        <f>ROUND(U25*ESC!$C$10,0)</f>
        <v>2842</v>
      </c>
      <c r="I25" s="308">
        <f>ROUND(V25*ESC!$C$10,0)</f>
        <v>2473</v>
      </c>
      <c r="J25" s="308">
        <f>ROUND(W25*ESC!$C$10,0)</f>
        <v>1958</v>
      </c>
      <c r="K25" s="308">
        <f>ROUND(X25*ESC!$C$10,0)</f>
        <v>1347</v>
      </c>
      <c r="L25" s="109"/>
      <c r="O25" s="8" t="s">
        <v>26</v>
      </c>
      <c r="P25" s="252">
        <v>3749.6025000000004</v>
      </c>
      <c r="Q25" s="252">
        <v>3583.125</v>
      </c>
      <c r="R25" s="252">
        <v>3432.0825000000004</v>
      </c>
      <c r="S25" s="252">
        <v>3105.7424999999998</v>
      </c>
      <c r="T25" s="252">
        <v>2783.8125</v>
      </c>
      <c r="U25" s="252">
        <v>2449.7550000000001</v>
      </c>
      <c r="V25" s="252">
        <v>2132.2350000000001</v>
      </c>
      <c r="W25" s="252">
        <v>1687.9275</v>
      </c>
      <c r="X25" s="252">
        <v>1160.9325000000001</v>
      </c>
      <c r="Y25" s="76"/>
    </row>
    <row r="26" spans="2:25" ht="15.75" x14ac:dyDescent="0.25">
      <c r="B26" s="109"/>
      <c r="C26" s="109"/>
      <c r="D26" s="109"/>
      <c r="E26" s="109"/>
      <c r="F26" s="109"/>
      <c r="G26" s="109"/>
      <c r="H26" s="109"/>
      <c r="I26" s="109"/>
      <c r="J26" s="109"/>
      <c r="K26" s="109"/>
      <c r="L26" s="109"/>
      <c r="O26" s="76"/>
      <c r="P26" s="76"/>
      <c r="Q26" s="76"/>
      <c r="R26" s="76"/>
      <c r="S26" s="76"/>
      <c r="T26" s="76"/>
      <c r="U26" s="76"/>
      <c r="V26" s="76"/>
      <c r="W26" s="76"/>
      <c r="X26" s="76"/>
      <c r="Y26" s="76"/>
    </row>
    <row r="27" spans="2:25" ht="15.75" x14ac:dyDescent="0.25">
      <c r="B27" s="645" t="s">
        <v>238</v>
      </c>
      <c r="C27" s="645"/>
      <c r="D27" s="645"/>
      <c r="E27" s="645"/>
      <c r="F27" s="645"/>
      <c r="G27" s="645"/>
      <c r="H27" s="645"/>
      <c r="I27" s="645"/>
      <c r="J27" s="645"/>
      <c r="K27" s="645"/>
      <c r="L27" s="109"/>
      <c r="O27" s="645" t="s">
        <v>238</v>
      </c>
      <c r="P27" s="645"/>
      <c r="Q27" s="645"/>
      <c r="R27" s="645"/>
      <c r="S27" s="645"/>
      <c r="T27" s="645"/>
      <c r="U27" s="645"/>
      <c r="V27" s="645"/>
      <c r="W27" s="645"/>
      <c r="X27" s="645"/>
      <c r="Y27" s="76"/>
    </row>
    <row r="28" spans="2:25" ht="15.75" x14ac:dyDescent="0.25">
      <c r="B28" s="645" t="s">
        <v>239</v>
      </c>
      <c r="C28" s="645"/>
      <c r="D28" s="645"/>
      <c r="E28" s="645"/>
      <c r="F28" s="645"/>
      <c r="G28" s="645"/>
      <c r="H28" s="645"/>
      <c r="I28" s="645"/>
      <c r="J28" s="645"/>
      <c r="K28" s="645"/>
      <c r="O28" s="645" t="s">
        <v>239</v>
      </c>
      <c r="P28" s="645"/>
      <c r="Q28" s="645"/>
      <c r="R28" s="645"/>
      <c r="S28" s="645"/>
      <c r="T28" s="645"/>
      <c r="U28" s="645"/>
      <c r="V28" s="645"/>
      <c r="W28" s="645"/>
      <c r="X28" s="645"/>
    </row>
    <row r="30" spans="2:25" ht="15.75" x14ac:dyDescent="0.25">
      <c r="B30" s="4" t="s">
        <v>339</v>
      </c>
      <c r="C30" s="3"/>
      <c r="D30" s="3"/>
      <c r="E30" s="4"/>
      <c r="F30" s="4"/>
      <c r="G30" s="4"/>
      <c r="H30" s="4"/>
      <c r="I30" s="4"/>
      <c r="J30" s="4"/>
      <c r="K30" s="3"/>
      <c r="O30" s="4" t="s">
        <v>339</v>
      </c>
      <c r="P30" s="3"/>
      <c r="Q30" s="3"/>
      <c r="R30" s="4"/>
      <c r="S30" s="4"/>
      <c r="T30" s="4"/>
      <c r="U30" s="4"/>
      <c r="V30" s="4"/>
      <c r="W30" s="4"/>
      <c r="X30" s="3"/>
    </row>
    <row r="31" spans="2:25" x14ac:dyDescent="0.2">
      <c r="D31" s="22"/>
      <c r="E31" s="22"/>
      <c r="F31" s="22"/>
      <c r="G31" s="22"/>
      <c r="Q31" s="22"/>
      <c r="R31" s="22"/>
      <c r="S31" s="22"/>
      <c r="T31" s="22"/>
    </row>
    <row r="32" spans="2:25" ht="15.75" customHeight="1" x14ac:dyDescent="0.2">
      <c r="C32" s="128" t="s">
        <v>242</v>
      </c>
      <c r="D32" s="45" t="s">
        <v>423</v>
      </c>
      <c r="E32" s="45"/>
      <c r="F32" s="45"/>
      <c r="G32" s="45"/>
      <c r="H32" s="45"/>
      <c r="J32" s="156" t="s">
        <v>207</v>
      </c>
      <c r="P32" s="128" t="s">
        <v>242</v>
      </c>
      <c r="Q32" s="45" t="s">
        <v>241</v>
      </c>
      <c r="R32" s="45"/>
      <c r="S32" s="45"/>
      <c r="T32" s="45"/>
      <c r="U32" s="45"/>
      <c r="W32" s="156" t="s">
        <v>207</v>
      </c>
    </row>
    <row r="33" spans="1:25" ht="15.75" customHeight="1" x14ac:dyDescent="0.2">
      <c r="C33" s="128" t="s">
        <v>243</v>
      </c>
      <c r="D33" s="45" t="s">
        <v>342</v>
      </c>
      <c r="E33" s="45"/>
      <c r="F33" s="45"/>
      <c r="G33" s="45"/>
      <c r="H33" s="45"/>
      <c r="J33" s="156" t="s">
        <v>206</v>
      </c>
      <c r="P33" s="128" t="s">
        <v>243</v>
      </c>
      <c r="Q33" s="45" t="s">
        <v>340</v>
      </c>
      <c r="R33" s="45"/>
      <c r="S33" s="45"/>
      <c r="T33" s="45"/>
      <c r="U33" s="45"/>
      <c r="W33" s="156" t="s">
        <v>206</v>
      </c>
    </row>
    <row r="34" spans="1:25" ht="15.75" x14ac:dyDescent="0.25">
      <c r="C34" s="18" t="s">
        <v>242</v>
      </c>
      <c r="D34" s="77" t="s">
        <v>250</v>
      </c>
      <c r="E34" s="77"/>
      <c r="F34" s="77"/>
      <c r="G34" s="77"/>
      <c r="H34" s="45"/>
      <c r="J34" s="157" t="s">
        <v>207</v>
      </c>
      <c r="P34" s="18" t="s">
        <v>242</v>
      </c>
      <c r="Q34" s="77" t="s">
        <v>250</v>
      </c>
      <c r="R34" s="77"/>
      <c r="S34" s="77"/>
      <c r="T34" s="77"/>
      <c r="U34" s="45"/>
      <c r="W34" s="157" t="s">
        <v>207</v>
      </c>
    </row>
    <row r="36" spans="1:25" ht="15.75" x14ac:dyDescent="0.25">
      <c r="A36" s="10"/>
      <c r="B36" s="4" t="s">
        <v>380</v>
      </c>
      <c r="C36" s="4"/>
      <c r="D36" s="4"/>
      <c r="E36" s="4"/>
      <c r="F36" s="4"/>
      <c r="G36" s="4"/>
      <c r="H36" s="4"/>
      <c r="I36" s="4"/>
      <c r="J36" s="4"/>
      <c r="K36" s="4"/>
      <c r="L36" s="11"/>
      <c r="N36" s="10"/>
      <c r="O36" s="4" t="s">
        <v>380</v>
      </c>
      <c r="P36" s="4"/>
      <c r="Q36" s="4"/>
      <c r="R36" s="4"/>
      <c r="S36" s="4"/>
      <c r="T36" s="4"/>
      <c r="U36" s="4"/>
      <c r="V36" s="4"/>
      <c r="W36" s="4"/>
      <c r="X36" s="4"/>
      <c r="Y36" s="11"/>
    </row>
    <row r="38" spans="1:25" ht="15.75" x14ac:dyDescent="0.25">
      <c r="A38" s="4"/>
      <c r="B38" s="472" t="s">
        <v>408</v>
      </c>
      <c r="C38" s="3"/>
      <c r="D38" s="3"/>
      <c r="E38" s="3"/>
      <c r="F38" s="3"/>
      <c r="G38" s="3"/>
      <c r="H38" s="3"/>
      <c r="I38" s="3"/>
      <c r="J38" s="3"/>
      <c r="K38" s="3"/>
      <c r="L38" s="3"/>
      <c r="N38" s="4"/>
      <c r="O38" s="3"/>
      <c r="P38" s="3"/>
      <c r="Q38" s="3"/>
      <c r="R38" s="3"/>
      <c r="S38" s="3"/>
      <c r="T38" s="3"/>
      <c r="U38" s="3"/>
      <c r="V38" s="3"/>
      <c r="W38" s="3"/>
      <c r="X38" s="3"/>
      <c r="Y38" s="3"/>
    </row>
    <row r="39" spans="1:25" x14ac:dyDescent="0.2">
      <c r="B39" s="473" t="s">
        <v>409</v>
      </c>
    </row>
    <row r="40" spans="1:25" x14ac:dyDescent="0.2">
      <c r="B40" s="473" t="s">
        <v>410</v>
      </c>
    </row>
    <row r="41" spans="1:25" x14ac:dyDescent="0.2">
      <c r="B41" s="473" t="s">
        <v>411</v>
      </c>
    </row>
    <row r="42" spans="1:25" x14ac:dyDescent="0.2">
      <c r="B42" s="473" t="s">
        <v>412</v>
      </c>
    </row>
    <row r="43" spans="1:25" x14ac:dyDescent="0.2">
      <c r="B43" s="473" t="s">
        <v>413</v>
      </c>
    </row>
    <row r="44" spans="1:25" x14ac:dyDescent="0.2">
      <c r="B44" s="473" t="s">
        <v>414</v>
      </c>
    </row>
    <row r="45" spans="1:25" x14ac:dyDescent="0.2">
      <c r="B45" s="473" t="s">
        <v>415</v>
      </c>
    </row>
    <row r="46" spans="1:25" x14ac:dyDescent="0.2">
      <c r="B46" s="473" t="s">
        <v>416</v>
      </c>
    </row>
  </sheetData>
  <mergeCells count="4">
    <mergeCell ref="B27:K27"/>
    <mergeCell ref="B28:K28"/>
    <mergeCell ref="O27:X27"/>
    <mergeCell ref="O28:X28"/>
  </mergeCells>
  <phoneticPr fontId="18" type="noConversion"/>
  <printOptions horizontalCentered="1"/>
  <pageMargins left="0.25" right="0.25" top="0.75" bottom="0.75" header="0.5" footer="0.5"/>
  <pageSetup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6" tint="-0.499984740745262"/>
  </sheetPr>
  <dimension ref="A1:Z50"/>
  <sheetViews>
    <sheetView zoomScale="70" zoomScaleNormal="70" workbookViewId="0">
      <selection activeCell="B33" sqref="B33"/>
    </sheetView>
  </sheetViews>
  <sheetFormatPr defaultRowHeight="15" x14ac:dyDescent="0.2"/>
  <cols>
    <col min="1" max="1" width="8.88671875" customWidth="1"/>
    <col min="2" max="2" width="10.33203125" customWidth="1"/>
    <col min="3" max="3" width="9.88671875" customWidth="1"/>
    <col min="4" max="4" width="10.33203125" customWidth="1"/>
    <col min="5" max="5" width="9" customWidth="1"/>
    <col min="6" max="6" width="10.44140625" customWidth="1"/>
    <col min="7" max="7" width="8.88671875" customWidth="1"/>
    <col min="8" max="8" width="9.88671875" customWidth="1"/>
    <col min="9" max="13" width="8.88671875" customWidth="1"/>
    <col min="14" max="25" width="8.88671875" hidden="1" customWidth="1"/>
    <col min="26" max="26" width="9.21875" hidden="1" customWidth="1"/>
  </cols>
  <sheetData>
    <row r="1" spans="1:26" ht="15.75" x14ac:dyDescent="0.25">
      <c r="A1" s="4" t="s">
        <v>353</v>
      </c>
      <c r="B1" s="3"/>
      <c r="C1" s="3"/>
      <c r="D1" s="3"/>
      <c r="E1" s="3"/>
      <c r="F1" s="3"/>
      <c r="G1" s="3"/>
      <c r="H1" s="3"/>
      <c r="I1" s="3"/>
      <c r="J1" s="3"/>
      <c r="K1" s="3"/>
      <c r="L1" s="3"/>
      <c r="N1" s="4" t="s">
        <v>288</v>
      </c>
      <c r="O1" s="3"/>
      <c r="P1" s="3"/>
      <c r="Q1" s="3"/>
      <c r="R1" s="3"/>
      <c r="S1" s="3"/>
      <c r="T1" s="3"/>
      <c r="U1" s="3"/>
      <c r="V1" s="3"/>
      <c r="W1" s="3"/>
      <c r="X1" s="3"/>
      <c r="Y1" s="3"/>
    </row>
    <row r="2" spans="1:26" ht="18" x14ac:dyDescent="0.25">
      <c r="A2" s="14" t="s">
        <v>15</v>
      </c>
      <c r="B2" s="3"/>
      <c r="C2" s="3"/>
      <c r="D2" s="3"/>
      <c r="E2" s="3"/>
      <c r="F2" s="3"/>
      <c r="G2" s="3"/>
      <c r="H2" s="3"/>
      <c r="I2" s="3"/>
      <c r="J2" s="3"/>
      <c r="K2" s="3"/>
      <c r="L2" s="3"/>
      <c r="N2" s="14" t="s">
        <v>15</v>
      </c>
      <c r="O2" s="3"/>
      <c r="P2" s="3"/>
      <c r="Q2" s="3"/>
      <c r="R2" s="3"/>
      <c r="S2" s="3"/>
      <c r="T2" s="3"/>
      <c r="U2" s="3"/>
      <c r="V2" s="3"/>
      <c r="W2" s="3"/>
      <c r="X2" s="3"/>
      <c r="Y2" s="3"/>
      <c r="Z2" s="459"/>
    </row>
    <row r="3" spans="1:26" ht="15.75" x14ac:dyDescent="0.25">
      <c r="A3" s="4" t="s">
        <v>344</v>
      </c>
      <c r="B3" s="3"/>
      <c r="C3" s="3"/>
      <c r="D3" s="3"/>
      <c r="E3" s="3"/>
      <c r="F3" s="3"/>
      <c r="G3" s="3"/>
      <c r="H3" s="3"/>
      <c r="I3" s="3"/>
      <c r="J3" s="3"/>
      <c r="K3" s="3"/>
      <c r="L3" s="3"/>
      <c r="N3" s="4" t="s">
        <v>62</v>
      </c>
      <c r="O3" s="3"/>
      <c r="P3" s="3"/>
      <c r="Q3" s="3"/>
      <c r="R3" s="3"/>
      <c r="S3" s="3"/>
      <c r="T3" s="3"/>
      <c r="U3" s="3"/>
      <c r="V3" s="3"/>
      <c r="W3" s="3"/>
      <c r="X3" s="3"/>
      <c r="Y3" s="3"/>
    </row>
    <row r="4" spans="1:26" ht="15.75" x14ac:dyDescent="0.25">
      <c r="A4" s="88">
        <f>ESC!$B$4</f>
        <v>45992</v>
      </c>
      <c r="B4" s="3"/>
      <c r="C4" s="3"/>
      <c r="D4" s="3"/>
      <c r="E4" s="3"/>
      <c r="F4" s="3"/>
      <c r="G4" s="3"/>
      <c r="H4" s="3"/>
      <c r="I4" s="3"/>
      <c r="J4" s="3"/>
      <c r="K4" s="3"/>
      <c r="L4" s="3"/>
      <c r="N4" s="652" t="s">
        <v>400</v>
      </c>
      <c r="O4" s="652"/>
      <c r="P4" s="652"/>
      <c r="Q4" s="652"/>
      <c r="R4" s="652"/>
      <c r="S4" s="652"/>
      <c r="T4" s="652"/>
      <c r="U4" s="652"/>
      <c r="V4" s="652"/>
      <c r="W4" s="652"/>
      <c r="X4" s="652"/>
      <c r="Y4" s="652"/>
    </row>
    <row r="5" spans="1:26" ht="18" x14ac:dyDescent="0.25">
      <c r="A5" s="155" t="s">
        <v>337</v>
      </c>
      <c r="B5" s="3"/>
      <c r="C5" s="3"/>
      <c r="D5" s="3"/>
      <c r="E5" s="3"/>
      <c r="F5" s="3"/>
      <c r="G5" s="3"/>
      <c r="H5" s="3"/>
      <c r="I5" s="3"/>
      <c r="J5" s="3"/>
      <c r="K5" s="3"/>
      <c r="L5" s="3"/>
      <c r="N5" s="155" t="s">
        <v>337</v>
      </c>
      <c r="O5" s="3"/>
      <c r="P5" s="3"/>
      <c r="Q5" s="3"/>
      <c r="R5" s="3"/>
      <c r="S5" s="3"/>
      <c r="T5" s="3"/>
      <c r="U5" s="3"/>
      <c r="V5" s="3"/>
      <c r="W5" s="3"/>
      <c r="X5" s="3"/>
      <c r="Y5" s="3"/>
    </row>
    <row r="6" spans="1:26" ht="15.75" x14ac:dyDescent="0.25">
      <c r="N6" s="6" t="s">
        <v>124</v>
      </c>
      <c r="O6" s="3"/>
      <c r="P6" s="3"/>
      <c r="Q6" s="3"/>
      <c r="R6" s="3"/>
      <c r="S6" s="3"/>
      <c r="T6" s="3"/>
      <c r="U6" s="3"/>
      <c r="V6" s="3"/>
      <c r="W6" s="3"/>
      <c r="X6" s="3"/>
      <c r="Y6" s="3"/>
    </row>
    <row r="7" spans="1:26" ht="15.75" x14ac:dyDescent="0.25">
      <c r="N7" s="6"/>
      <c r="O7" s="3"/>
      <c r="P7" s="3"/>
      <c r="Q7" s="3"/>
      <c r="R7" s="3"/>
      <c r="S7" s="3"/>
      <c r="T7" s="3"/>
      <c r="U7" s="3"/>
      <c r="V7" s="3"/>
      <c r="W7" s="3"/>
      <c r="X7" s="3"/>
      <c r="Y7" s="3"/>
    </row>
    <row r="8" spans="1:26" ht="15.75" x14ac:dyDescent="0.25">
      <c r="B8" s="11"/>
      <c r="C8" s="9"/>
      <c r="D8" s="94" t="s">
        <v>16</v>
      </c>
      <c r="E8" s="95"/>
      <c r="F8" s="95"/>
      <c r="G8" s="95"/>
      <c r="H8" s="95"/>
      <c r="I8" s="96"/>
      <c r="J8" s="10"/>
      <c r="P8" s="9"/>
      <c r="Q8" s="94" t="s">
        <v>16</v>
      </c>
      <c r="R8" s="95"/>
      <c r="S8" s="95"/>
      <c r="T8" s="95"/>
      <c r="U8" s="95"/>
      <c r="V8" s="96"/>
      <c r="W8" s="9"/>
    </row>
    <row r="9" spans="1:26" x14ac:dyDescent="0.2">
      <c r="C9" s="22"/>
      <c r="D9" s="13" t="s">
        <v>1</v>
      </c>
      <c r="E9" s="13" t="s">
        <v>20</v>
      </c>
      <c r="F9" s="13" t="s">
        <v>4</v>
      </c>
      <c r="G9" s="13" t="s">
        <v>21</v>
      </c>
      <c r="H9" s="13" t="s">
        <v>18</v>
      </c>
      <c r="I9" s="127" t="s">
        <v>236</v>
      </c>
      <c r="J9" s="22"/>
      <c r="P9" s="22"/>
      <c r="Q9" s="13" t="s">
        <v>1</v>
      </c>
      <c r="R9" s="255" t="s">
        <v>20</v>
      </c>
      <c r="S9" s="13" t="s">
        <v>4</v>
      </c>
      <c r="T9" s="255" t="s">
        <v>21</v>
      </c>
      <c r="U9" s="13" t="s">
        <v>18</v>
      </c>
      <c r="V9" s="255" t="s">
        <v>236</v>
      </c>
      <c r="W9" s="22"/>
    </row>
    <row r="10" spans="1:26" x14ac:dyDescent="0.2">
      <c r="C10" s="22"/>
      <c r="D10" s="13" t="s">
        <v>2</v>
      </c>
      <c r="E10" s="13" t="s">
        <v>23</v>
      </c>
      <c r="F10" s="13" t="s">
        <v>5</v>
      </c>
      <c r="G10" s="13" t="s">
        <v>25</v>
      </c>
      <c r="H10" s="13" t="s">
        <v>22</v>
      </c>
      <c r="I10" s="110" t="s">
        <v>237</v>
      </c>
      <c r="J10" s="22"/>
      <c r="P10" s="22"/>
      <c r="Q10" s="13" t="s">
        <v>2</v>
      </c>
      <c r="R10" s="255" t="s">
        <v>23</v>
      </c>
      <c r="S10" s="13" t="s">
        <v>5</v>
      </c>
      <c r="T10" s="255" t="s">
        <v>25</v>
      </c>
      <c r="U10" s="13" t="s">
        <v>22</v>
      </c>
      <c r="V10" s="255" t="s">
        <v>237</v>
      </c>
      <c r="W10" s="22"/>
    </row>
    <row r="11" spans="1:26" x14ac:dyDescent="0.2">
      <c r="C11" s="22"/>
      <c r="D11" s="13" t="s">
        <v>3</v>
      </c>
      <c r="E11" s="13" t="s">
        <v>17</v>
      </c>
      <c r="F11" s="13" t="s">
        <v>24</v>
      </c>
      <c r="G11" s="13" t="s">
        <v>19</v>
      </c>
      <c r="H11" s="13" t="s">
        <v>26</v>
      </c>
      <c r="I11" s="110" t="s">
        <v>235</v>
      </c>
      <c r="J11" s="22"/>
      <c r="P11" s="22"/>
      <c r="Q11" s="13" t="s">
        <v>3</v>
      </c>
      <c r="R11" s="255" t="s">
        <v>17</v>
      </c>
      <c r="S11" s="13" t="s">
        <v>24</v>
      </c>
      <c r="T11" s="255" t="s">
        <v>19</v>
      </c>
      <c r="U11" s="13" t="s">
        <v>26</v>
      </c>
      <c r="V11" s="255" t="s">
        <v>235</v>
      </c>
      <c r="W11" s="22"/>
    </row>
    <row r="14" spans="1:26" ht="15.75" x14ac:dyDescent="0.25">
      <c r="B14" s="97" t="s">
        <v>244</v>
      </c>
      <c r="C14" s="98"/>
      <c r="D14" s="98"/>
      <c r="E14" s="98"/>
      <c r="F14" s="98"/>
      <c r="G14" s="98"/>
      <c r="H14" s="98"/>
      <c r="I14" s="98"/>
      <c r="J14" s="98"/>
      <c r="K14" s="99"/>
      <c r="L14" s="9"/>
      <c r="O14" s="97" t="s">
        <v>244</v>
      </c>
      <c r="P14" s="98"/>
      <c r="Q14" s="98"/>
      <c r="R14" s="98"/>
      <c r="S14" s="98"/>
      <c r="T14" s="98"/>
      <c r="U14" s="98"/>
      <c r="V14" s="98"/>
      <c r="W14" s="98"/>
      <c r="X14" s="99"/>
      <c r="Y14" s="9"/>
    </row>
    <row r="15" spans="1:26" ht="15.75" x14ac:dyDescent="0.25">
      <c r="B15" s="100" t="s">
        <v>27</v>
      </c>
      <c r="C15" s="101"/>
      <c r="D15" s="101"/>
      <c r="E15" s="101"/>
      <c r="F15" s="101"/>
      <c r="G15" s="101"/>
      <c r="H15" s="101"/>
      <c r="I15" s="101"/>
      <c r="J15" s="101"/>
      <c r="K15" s="102"/>
      <c r="L15" s="9"/>
      <c r="O15" s="100" t="s">
        <v>27</v>
      </c>
      <c r="P15" s="101"/>
      <c r="Q15" s="101"/>
      <c r="R15" s="101"/>
      <c r="S15" s="101"/>
      <c r="T15" s="101"/>
      <c r="U15" s="101"/>
      <c r="V15" s="101"/>
      <c r="W15" s="101"/>
      <c r="X15" s="102"/>
      <c r="Y15" s="9"/>
    </row>
    <row r="16" spans="1:26" x14ac:dyDescent="0.2">
      <c r="B16" s="8"/>
      <c r="C16" s="13" t="s">
        <v>1</v>
      </c>
      <c r="D16" s="13" t="s">
        <v>2</v>
      </c>
      <c r="E16" s="13" t="s">
        <v>3</v>
      </c>
      <c r="F16" s="13" t="s">
        <v>4</v>
      </c>
      <c r="G16" s="13" t="s">
        <v>5</v>
      </c>
      <c r="H16" s="13" t="s">
        <v>24</v>
      </c>
      <c r="I16" s="13" t="s">
        <v>18</v>
      </c>
      <c r="J16" s="13" t="s">
        <v>22</v>
      </c>
      <c r="K16" s="13" t="s">
        <v>26</v>
      </c>
      <c r="L16" s="22"/>
      <c r="O16" s="8"/>
      <c r="P16" s="13" t="s">
        <v>1</v>
      </c>
      <c r="Q16" s="13" t="s">
        <v>2</v>
      </c>
      <c r="R16" s="13" t="s">
        <v>3</v>
      </c>
      <c r="S16" s="13" t="s">
        <v>4</v>
      </c>
      <c r="T16" s="13" t="s">
        <v>5</v>
      </c>
      <c r="U16" s="13" t="s">
        <v>24</v>
      </c>
      <c r="V16" s="13" t="s">
        <v>18</v>
      </c>
      <c r="W16" s="13" t="s">
        <v>22</v>
      </c>
      <c r="X16" s="13" t="s">
        <v>26</v>
      </c>
      <c r="Y16" s="22"/>
    </row>
    <row r="17" spans="2:25" ht="15.75" x14ac:dyDescent="0.25">
      <c r="B17" s="8" t="s">
        <v>1</v>
      </c>
      <c r="C17" s="308">
        <f>ROUND(P17*ESC!$C$10,0)</f>
        <v>1160</v>
      </c>
      <c r="D17" s="308">
        <f>ROUND(Q17*ESC!$C$10,0)</f>
        <v>1875</v>
      </c>
      <c r="E17" s="308">
        <f>ROUND(R17*ESC!$C$10,0)</f>
        <v>2264</v>
      </c>
      <c r="F17" s="308">
        <f>ROUND(S17*ESC!$C$10,0)</f>
        <v>2563</v>
      </c>
      <c r="G17" s="308">
        <f>ROUND(T17*ESC!$C$10,0)</f>
        <v>2947</v>
      </c>
      <c r="H17" s="308">
        <f>ROUND(U17*ESC!$C$10,0)</f>
        <v>3165</v>
      </c>
      <c r="I17" s="308">
        <f>ROUND(V17*ESC!$C$10,0)</f>
        <v>3472</v>
      </c>
      <c r="J17" s="308">
        <f>ROUND(W17*ESC!$C$10,0)</f>
        <v>3788</v>
      </c>
      <c r="K17" s="308">
        <f>ROUND(X17*ESC!$C$10,0)</f>
        <v>4061</v>
      </c>
      <c r="L17" s="109"/>
      <c r="O17" s="8" t="s">
        <v>1</v>
      </c>
      <c r="P17" s="252">
        <v>999.96750000000009</v>
      </c>
      <c r="Q17" s="252">
        <v>1616.2650000000001</v>
      </c>
      <c r="R17" s="252">
        <v>1951.4250000000002</v>
      </c>
      <c r="S17" s="252">
        <v>2209.4100000000003</v>
      </c>
      <c r="T17" s="252">
        <v>2540.1600000000003</v>
      </c>
      <c r="U17" s="252">
        <v>2728.6875</v>
      </c>
      <c r="V17" s="252">
        <v>2993.2874999999999</v>
      </c>
      <c r="W17" s="252">
        <v>3265.605</v>
      </c>
      <c r="X17" s="252">
        <v>3500.4375</v>
      </c>
      <c r="Y17" s="76"/>
    </row>
    <row r="18" spans="2:25" ht="15.75" x14ac:dyDescent="0.25">
      <c r="B18" s="8" t="s">
        <v>2</v>
      </c>
      <c r="C18" s="308">
        <f>ROUND(P18*ESC!$C$10,0)</f>
        <v>1875</v>
      </c>
      <c r="D18" s="308">
        <f>ROUND(Q18*ESC!$C$10,0)</f>
        <v>1160</v>
      </c>
      <c r="E18" s="308">
        <f>ROUND(R18*ESC!$C$10,0)</f>
        <v>1875</v>
      </c>
      <c r="F18" s="308">
        <f>ROUND(S18*ESC!$C$10,0)</f>
        <v>2264</v>
      </c>
      <c r="G18" s="308">
        <f>ROUND(T18*ESC!$C$10,0)</f>
        <v>2563</v>
      </c>
      <c r="H18" s="308">
        <f>ROUND(U18*ESC!$C$10,0)</f>
        <v>2947</v>
      </c>
      <c r="I18" s="308">
        <f>ROUND(V18*ESC!$C$10,0)</f>
        <v>3165</v>
      </c>
      <c r="J18" s="308">
        <f>ROUND(W18*ESC!$C$10,0)</f>
        <v>3472</v>
      </c>
      <c r="K18" s="308">
        <f>ROUND(X18*ESC!$C$10,0)</f>
        <v>3788</v>
      </c>
      <c r="L18" s="109"/>
      <c r="O18" s="8" t="s">
        <v>2</v>
      </c>
      <c r="P18" s="252">
        <v>1616.2650000000001</v>
      </c>
      <c r="Q18" s="252">
        <v>999.96750000000009</v>
      </c>
      <c r="R18" s="252">
        <v>1616.2650000000001</v>
      </c>
      <c r="S18" s="252">
        <v>1951.4250000000002</v>
      </c>
      <c r="T18" s="252">
        <v>2209.4100000000003</v>
      </c>
      <c r="U18" s="252">
        <v>2540.1600000000003</v>
      </c>
      <c r="V18" s="252">
        <v>2728.6875</v>
      </c>
      <c r="W18" s="252">
        <v>2993.2874999999999</v>
      </c>
      <c r="X18" s="252">
        <v>3265.605</v>
      </c>
      <c r="Y18" s="76"/>
    </row>
    <row r="19" spans="2:25" ht="15.75" x14ac:dyDescent="0.25">
      <c r="B19" s="8" t="s">
        <v>3</v>
      </c>
      <c r="C19" s="308">
        <f>ROUND(P19*ESC!$C$10,0)</f>
        <v>2264</v>
      </c>
      <c r="D19" s="308">
        <f>ROUND(Q19*ESC!$C$10,0)</f>
        <v>1875</v>
      </c>
      <c r="E19" s="308">
        <f>ROUND(R19*ESC!$C$10,0)</f>
        <v>1160</v>
      </c>
      <c r="F19" s="308">
        <f>ROUND(S19*ESC!$C$10,0)</f>
        <v>1875</v>
      </c>
      <c r="G19" s="308">
        <f>ROUND(T19*ESC!$C$10,0)</f>
        <v>2264</v>
      </c>
      <c r="H19" s="308">
        <f>ROUND(U19*ESC!$C$10,0)</f>
        <v>2563</v>
      </c>
      <c r="I19" s="308">
        <f>ROUND(V19*ESC!$C$10,0)</f>
        <v>2947</v>
      </c>
      <c r="J19" s="308">
        <f>ROUND(W19*ESC!$C$10,0)</f>
        <v>3165</v>
      </c>
      <c r="K19" s="308">
        <f>ROUND(X19*ESC!$C$10,0)</f>
        <v>3472</v>
      </c>
      <c r="L19" s="109"/>
      <c r="O19" s="8" t="s">
        <v>3</v>
      </c>
      <c r="P19" s="252">
        <v>1951.4250000000002</v>
      </c>
      <c r="Q19" s="252">
        <v>1616.2650000000001</v>
      </c>
      <c r="R19" s="252">
        <v>999.96750000000009</v>
      </c>
      <c r="S19" s="252">
        <v>1616.2650000000001</v>
      </c>
      <c r="T19" s="252">
        <v>1951.4250000000002</v>
      </c>
      <c r="U19" s="252">
        <v>2209.4100000000003</v>
      </c>
      <c r="V19" s="252">
        <v>2540.1600000000003</v>
      </c>
      <c r="W19" s="252">
        <v>2728.6875</v>
      </c>
      <c r="X19" s="252">
        <v>2993.2874999999999</v>
      </c>
      <c r="Y19" s="76"/>
    </row>
    <row r="20" spans="2:25" ht="15.75" x14ac:dyDescent="0.25">
      <c r="B20" s="8" t="s">
        <v>4</v>
      </c>
      <c r="C20" s="308">
        <f>ROUND(P20*ESC!$C$10,0)</f>
        <v>2563</v>
      </c>
      <c r="D20" s="308">
        <f>ROUND(Q20*ESC!$C$10,0)</f>
        <v>2264</v>
      </c>
      <c r="E20" s="308">
        <f>ROUND(R20*ESC!$C$10,0)</f>
        <v>1875</v>
      </c>
      <c r="F20" s="308">
        <f>ROUND(S20*ESC!$C$10,0)</f>
        <v>1160</v>
      </c>
      <c r="G20" s="308">
        <f>ROUND(T20*ESC!$C$10,0)</f>
        <v>1875</v>
      </c>
      <c r="H20" s="308">
        <f>ROUND(U20*ESC!$C$10,0)</f>
        <v>2264</v>
      </c>
      <c r="I20" s="308">
        <f>ROUND(V20*ESC!$C$10,0)</f>
        <v>2563</v>
      </c>
      <c r="J20" s="308">
        <f>ROUND(W20*ESC!$C$10,0)</f>
        <v>2947</v>
      </c>
      <c r="K20" s="308">
        <f>ROUND(X20*ESC!$C$10,0)</f>
        <v>3165</v>
      </c>
      <c r="L20" s="109"/>
      <c r="O20" s="8" t="s">
        <v>4</v>
      </c>
      <c r="P20" s="252">
        <v>2209.4100000000003</v>
      </c>
      <c r="Q20" s="252">
        <v>1951.4250000000002</v>
      </c>
      <c r="R20" s="252">
        <v>1616.2650000000001</v>
      </c>
      <c r="S20" s="252">
        <v>999.96750000000009</v>
      </c>
      <c r="T20" s="252">
        <v>1616.2650000000001</v>
      </c>
      <c r="U20" s="252">
        <v>1951.4250000000002</v>
      </c>
      <c r="V20" s="252">
        <v>2209.4100000000003</v>
      </c>
      <c r="W20" s="252">
        <v>2540.1600000000003</v>
      </c>
      <c r="X20" s="252">
        <v>2728.6875</v>
      </c>
      <c r="Y20" s="76"/>
    </row>
    <row r="21" spans="2:25" ht="15.75" x14ac:dyDescent="0.25">
      <c r="B21" s="8" t="s">
        <v>5</v>
      </c>
      <c r="C21" s="308">
        <f>ROUND(P21*ESC!$C$10,0)</f>
        <v>2947</v>
      </c>
      <c r="D21" s="308">
        <f>ROUND(Q21*ESC!$C$10,0)</f>
        <v>2563</v>
      </c>
      <c r="E21" s="308">
        <f>ROUND(R21*ESC!$C$10,0)</f>
        <v>2264</v>
      </c>
      <c r="F21" s="308">
        <f>ROUND(S21*ESC!$C$10,0)</f>
        <v>1875</v>
      </c>
      <c r="G21" s="308">
        <f>ROUND(T21*ESC!$C$10,0)</f>
        <v>1160</v>
      </c>
      <c r="H21" s="308">
        <f>ROUND(U21*ESC!$C$10,0)</f>
        <v>1875</v>
      </c>
      <c r="I21" s="308">
        <f>ROUND(V21*ESC!$C$10,0)</f>
        <v>2264</v>
      </c>
      <c r="J21" s="308">
        <f>ROUND(W21*ESC!$C$10,0)</f>
        <v>2563</v>
      </c>
      <c r="K21" s="308">
        <f>ROUND(X21*ESC!$C$10,0)</f>
        <v>2947</v>
      </c>
      <c r="L21" s="109"/>
      <c r="O21" s="8" t="s">
        <v>5</v>
      </c>
      <c r="P21" s="252">
        <v>2540.1600000000003</v>
      </c>
      <c r="Q21" s="252">
        <v>2209.4100000000003</v>
      </c>
      <c r="R21" s="252">
        <v>1951.4250000000002</v>
      </c>
      <c r="S21" s="252">
        <v>1616.2650000000001</v>
      </c>
      <c r="T21" s="252">
        <v>999.96750000000009</v>
      </c>
      <c r="U21" s="252">
        <v>1616.2650000000001</v>
      </c>
      <c r="V21" s="252">
        <v>1951.4250000000002</v>
      </c>
      <c r="W21" s="252">
        <v>2209.4100000000003</v>
      </c>
      <c r="X21" s="252">
        <v>2540.1600000000003</v>
      </c>
      <c r="Y21" s="76"/>
    </row>
    <row r="22" spans="2:25" ht="15.75" x14ac:dyDescent="0.25">
      <c r="B22" s="8" t="s">
        <v>24</v>
      </c>
      <c r="C22" s="308">
        <f>ROUND(P22*ESC!$C$10,0)</f>
        <v>3165</v>
      </c>
      <c r="D22" s="308">
        <f>ROUND(Q22*ESC!$C$10,0)</f>
        <v>2947</v>
      </c>
      <c r="E22" s="308">
        <f>ROUND(R22*ESC!$C$10,0)</f>
        <v>2563</v>
      </c>
      <c r="F22" s="308">
        <f>ROUND(S22*ESC!$C$10,0)</f>
        <v>2264</v>
      </c>
      <c r="G22" s="308">
        <f>ROUND(T22*ESC!$C$10,0)</f>
        <v>1875</v>
      </c>
      <c r="H22" s="308">
        <f>ROUND(U22*ESC!$C$10,0)</f>
        <v>1160</v>
      </c>
      <c r="I22" s="308">
        <f>ROUND(V22*ESC!$C$10,0)</f>
        <v>1875</v>
      </c>
      <c r="J22" s="308">
        <f>ROUND(W22*ESC!$C$10,0)</f>
        <v>2264</v>
      </c>
      <c r="K22" s="308">
        <f>ROUND(X22*ESC!$C$10,0)</f>
        <v>2563</v>
      </c>
      <c r="L22" s="109"/>
      <c r="O22" s="8" t="s">
        <v>24</v>
      </c>
      <c r="P22" s="252">
        <v>2728.6875</v>
      </c>
      <c r="Q22" s="252">
        <v>2540.1600000000003</v>
      </c>
      <c r="R22" s="252">
        <v>2209.4100000000003</v>
      </c>
      <c r="S22" s="252">
        <v>1951.4250000000002</v>
      </c>
      <c r="T22" s="252">
        <v>1616.2650000000001</v>
      </c>
      <c r="U22" s="252">
        <v>999.96750000000009</v>
      </c>
      <c r="V22" s="252">
        <v>1616.2650000000001</v>
      </c>
      <c r="W22" s="252">
        <v>1951.4250000000002</v>
      </c>
      <c r="X22" s="252">
        <v>2209.4100000000003</v>
      </c>
      <c r="Y22" s="76"/>
    </row>
    <row r="23" spans="2:25" ht="15.75" x14ac:dyDescent="0.25">
      <c r="B23" s="8" t="s">
        <v>18</v>
      </c>
      <c r="C23" s="308">
        <f>ROUND(P23*ESC!$C$10,0)</f>
        <v>3472</v>
      </c>
      <c r="D23" s="308">
        <f>ROUND(Q23*ESC!$C$10,0)</f>
        <v>3165</v>
      </c>
      <c r="E23" s="308">
        <f>ROUND(R23*ESC!$C$10,0)</f>
        <v>2947</v>
      </c>
      <c r="F23" s="308">
        <f>ROUND(S23*ESC!$C$10,0)</f>
        <v>2563</v>
      </c>
      <c r="G23" s="308">
        <f>ROUND(T23*ESC!$C$10,0)</f>
        <v>2264</v>
      </c>
      <c r="H23" s="308">
        <f>ROUND(U23*ESC!$C$10,0)</f>
        <v>1875</v>
      </c>
      <c r="I23" s="308">
        <f>ROUND(V23*ESC!$C$10,0)</f>
        <v>1160</v>
      </c>
      <c r="J23" s="308">
        <f>ROUND(W23*ESC!$C$10,0)</f>
        <v>1875</v>
      </c>
      <c r="K23" s="308">
        <f>ROUND(X23*ESC!$C$10,0)</f>
        <v>2264</v>
      </c>
      <c r="L23" s="109"/>
      <c r="O23" s="8" t="s">
        <v>18</v>
      </c>
      <c r="P23" s="252">
        <v>2993.2874999999999</v>
      </c>
      <c r="Q23" s="252">
        <v>2728.6875</v>
      </c>
      <c r="R23" s="252">
        <v>2540.1600000000003</v>
      </c>
      <c r="S23" s="252">
        <v>2209.4100000000003</v>
      </c>
      <c r="T23" s="252">
        <v>1951.4250000000002</v>
      </c>
      <c r="U23" s="252">
        <v>1616.2650000000001</v>
      </c>
      <c r="V23" s="252">
        <v>999.96750000000009</v>
      </c>
      <c r="W23" s="252">
        <v>1616.2650000000001</v>
      </c>
      <c r="X23" s="252">
        <v>1951.4250000000002</v>
      </c>
      <c r="Y23" s="76"/>
    </row>
    <row r="24" spans="2:25" ht="15.75" x14ac:dyDescent="0.25">
      <c r="B24" s="8" t="s">
        <v>22</v>
      </c>
      <c r="C24" s="308">
        <f>ROUND(P24*ESC!$C$10,0)</f>
        <v>3788</v>
      </c>
      <c r="D24" s="308">
        <f>ROUND(Q24*ESC!$C$10,0)</f>
        <v>3472</v>
      </c>
      <c r="E24" s="308">
        <f>ROUND(R24*ESC!$C$10,0)</f>
        <v>3165</v>
      </c>
      <c r="F24" s="308">
        <f>ROUND(S24*ESC!$C$10,0)</f>
        <v>2947</v>
      </c>
      <c r="G24" s="308">
        <f>ROUND(T24*ESC!$C$10,0)</f>
        <v>2563</v>
      </c>
      <c r="H24" s="308">
        <f>ROUND(U24*ESC!$C$10,0)</f>
        <v>2264</v>
      </c>
      <c r="I24" s="308">
        <f>ROUND(V24*ESC!$C$10,0)</f>
        <v>1875</v>
      </c>
      <c r="J24" s="308">
        <f>ROUND(W24*ESC!$C$10,0)</f>
        <v>1160</v>
      </c>
      <c r="K24" s="308">
        <f>ROUND(X24*ESC!$C$10,0)</f>
        <v>1875</v>
      </c>
      <c r="L24" s="109"/>
      <c r="O24" s="8" t="s">
        <v>22</v>
      </c>
      <c r="P24" s="252">
        <v>3265.605</v>
      </c>
      <c r="Q24" s="252">
        <v>2993.2874999999999</v>
      </c>
      <c r="R24" s="252">
        <v>2728.6875</v>
      </c>
      <c r="S24" s="252">
        <v>2540.1600000000003</v>
      </c>
      <c r="T24" s="252">
        <v>2209.4100000000003</v>
      </c>
      <c r="U24" s="252">
        <v>1951.4250000000002</v>
      </c>
      <c r="V24" s="252">
        <v>1616.2650000000001</v>
      </c>
      <c r="W24" s="252">
        <v>999.96750000000009</v>
      </c>
      <c r="X24" s="252">
        <v>1616.2650000000001</v>
      </c>
      <c r="Y24" s="76"/>
    </row>
    <row r="25" spans="2:25" ht="15.75" x14ac:dyDescent="0.25">
      <c r="B25" s="8" t="s">
        <v>26</v>
      </c>
      <c r="C25" s="308">
        <f>ROUND(P25*ESC!$C$10,0)</f>
        <v>4061</v>
      </c>
      <c r="D25" s="308">
        <f>ROUND(Q25*ESC!$C$10,0)</f>
        <v>3788</v>
      </c>
      <c r="E25" s="308">
        <f>ROUND(R25*ESC!$C$10,0)</f>
        <v>3472</v>
      </c>
      <c r="F25" s="308">
        <f>ROUND(S25*ESC!$C$10,0)</f>
        <v>3165</v>
      </c>
      <c r="G25" s="308">
        <f>ROUND(T25*ESC!$C$10,0)</f>
        <v>2947</v>
      </c>
      <c r="H25" s="308">
        <f>ROUND(U25*ESC!$C$10,0)</f>
        <v>2563</v>
      </c>
      <c r="I25" s="308">
        <f>ROUND(V25*ESC!$C$10,0)</f>
        <v>2264</v>
      </c>
      <c r="J25" s="308">
        <f>ROUND(W25*ESC!$C$10,0)</f>
        <v>1875</v>
      </c>
      <c r="K25" s="308">
        <f>ROUND(X25*ESC!$C$10,0)</f>
        <v>1160</v>
      </c>
      <c r="L25" s="109"/>
      <c r="O25" s="8" t="s">
        <v>26</v>
      </c>
      <c r="P25" s="252">
        <v>3500.4375</v>
      </c>
      <c r="Q25" s="252">
        <v>3265.605</v>
      </c>
      <c r="R25" s="252">
        <v>2993.2874999999999</v>
      </c>
      <c r="S25" s="252">
        <v>2728.6875</v>
      </c>
      <c r="T25" s="252">
        <v>2540.1600000000003</v>
      </c>
      <c r="U25" s="252">
        <v>2209.4100000000003</v>
      </c>
      <c r="V25" s="252">
        <v>1951.4250000000002</v>
      </c>
      <c r="W25" s="252">
        <v>1616.2650000000001</v>
      </c>
      <c r="X25" s="252">
        <v>999.96750000000009</v>
      </c>
      <c r="Y25" s="76"/>
    </row>
    <row r="26" spans="2:25" ht="15.75" x14ac:dyDescent="0.25">
      <c r="B26" s="109"/>
      <c r="C26" s="109"/>
      <c r="D26" s="109"/>
      <c r="E26" s="109"/>
      <c r="F26" s="109"/>
      <c r="G26" s="109"/>
      <c r="H26" s="109"/>
      <c r="I26" s="109"/>
      <c r="J26" s="109"/>
      <c r="K26" s="109"/>
      <c r="L26" s="109"/>
      <c r="O26" s="76"/>
      <c r="P26" s="76"/>
      <c r="Q26" s="76"/>
      <c r="R26" s="76"/>
      <c r="S26" s="76"/>
      <c r="T26" s="76"/>
      <c r="U26" s="76"/>
      <c r="V26" s="76"/>
      <c r="W26" s="76"/>
      <c r="X26" s="76"/>
      <c r="Y26" s="76"/>
    </row>
    <row r="27" spans="2:25" ht="15.75" x14ac:dyDescent="0.25">
      <c r="B27" s="645" t="s">
        <v>238</v>
      </c>
      <c r="C27" s="645"/>
      <c r="D27" s="645"/>
      <c r="E27" s="645"/>
      <c r="F27" s="645"/>
      <c r="G27" s="645"/>
      <c r="H27" s="645"/>
      <c r="I27" s="645"/>
      <c r="J27" s="645"/>
      <c r="K27" s="645"/>
      <c r="L27" s="109"/>
      <c r="O27" s="645" t="s">
        <v>238</v>
      </c>
      <c r="P27" s="645"/>
      <c r="Q27" s="645"/>
      <c r="R27" s="645"/>
      <c r="S27" s="645"/>
      <c r="T27" s="645"/>
      <c r="U27" s="645"/>
      <c r="V27" s="645"/>
      <c r="W27" s="645"/>
      <c r="X27" s="645"/>
      <c r="Y27" s="76"/>
    </row>
    <row r="28" spans="2:25" ht="15.75" x14ac:dyDescent="0.25">
      <c r="B28" s="645" t="s">
        <v>239</v>
      </c>
      <c r="C28" s="645"/>
      <c r="D28" s="645"/>
      <c r="E28" s="645"/>
      <c r="F28" s="645"/>
      <c r="G28" s="645"/>
      <c r="H28" s="645"/>
      <c r="I28" s="645"/>
      <c r="J28" s="645"/>
      <c r="K28" s="645"/>
      <c r="O28" s="645" t="s">
        <v>239</v>
      </c>
      <c r="P28" s="645"/>
      <c r="Q28" s="645"/>
      <c r="R28" s="645"/>
      <c r="S28" s="645"/>
      <c r="T28" s="645"/>
      <c r="U28" s="645"/>
      <c r="V28" s="645"/>
      <c r="W28" s="645"/>
      <c r="X28" s="645"/>
    </row>
    <row r="30" spans="2:25" ht="15.75" x14ac:dyDescent="0.25">
      <c r="B30" s="4" t="s">
        <v>339</v>
      </c>
      <c r="C30" s="3"/>
      <c r="D30" s="3"/>
      <c r="E30" s="4"/>
      <c r="F30" s="4"/>
      <c r="G30" s="4"/>
      <c r="H30" s="4"/>
      <c r="I30" s="4"/>
      <c r="J30" s="4"/>
      <c r="K30" s="3"/>
      <c r="O30" s="4" t="s">
        <v>339</v>
      </c>
      <c r="P30" s="3"/>
      <c r="Q30" s="3"/>
      <c r="R30" s="4"/>
      <c r="S30" s="4"/>
      <c r="T30" s="4"/>
      <c r="U30" s="4"/>
      <c r="V30" s="4"/>
      <c r="W30" s="4"/>
      <c r="X30" s="3"/>
    </row>
    <row r="31" spans="2:25" x14ac:dyDescent="0.2">
      <c r="D31" s="22"/>
      <c r="E31" s="22"/>
      <c r="F31" s="22"/>
      <c r="G31" s="22"/>
      <c r="Q31" s="22"/>
      <c r="R31" s="22"/>
      <c r="S31" s="22"/>
      <c r="T31" s="22"/>
    </row>
    <row r="32" spans="2:25" ht="15.75" customHeight="1" x14ac:dyDescent="0.2">
      <c r="C32" s="128" t="s">
        <v>242</v>
      </c>
      <c r="D32" s="45" t="s">
        <v>343</v>
      </c>
      <c r="E32" s="45"/>
      <c r="F32" s="45"/>
      <c r="G32" s="45"/>
      <c r="H32" s="45"/>
      <c r="J32" s="156" t="s">
        <v>207</v>
      </c>
      <c r="P32" s="128" t="s">
        <v>242</v>
      </c>
      <c r="Q32" s="45" t="s">
        <v>241</v>
      </c>
      <c r="R32" s="45"/>
      <c r="S32" s="45"/>
      <c r="T32" s="45"/>
      <c r="U32" s="45"/>
      <c r="W32" s="156" t="s">
        <v>207</v>
      </c>
    </row>
    <row r="33" spans="1:25" ht="15.75" customHeight="1" x14ac:dyDescent="0.2">
      <c r="C33" s="128" t="s">
        <v>243</v>
      </c>
      <c r="D33" s="45" t="s">
        <v>342</v>
      </c>
      <c r="E33" s="45"/>
      <c r="F33" s="45"/>
      <c r="G33" s="45"/>
      <c r="H33" s="45"/>
      <c r="J33" s="156" t="s">
        <v>206</v>
      </c>
      <c r="P33" s="128" t="s">
        <v>243</v>
      </c>
      <c r="Q33" s="45" t="s">
        <v>240</v>
      </c>
      <c r="R33" s="45"/>
      <c r="S33" s="45"/>
      <c r="T33" s="45"/>
      <c r="U33" s="45"/>
      <c r="W33" s="156" t="s">
        <v>206</v>
      </c>
    </row>
    <row r="34" spans="1:25" ht="15.75" x14ac:dyDescent="0.25">
      <c r="C34" s="18" t="s">
        <v>242</v>
      </c>
      <c r="D34" s="77" t="s">
        <v>250</v>
      </c>
      <c r="E34" s="77"/>
      <c r="F34" s="77"/>
      <c r="G34" s="77"/>
      <c r="H34" s="45"/>
      <c r="J34" s="157" t="s">
        <v>207</v>
      </c>
      <c r="P34" s="18" t="s">
        <v>242</v>
      </c>
      <c r="Q34" s="77" t="s">
        <v>250</v>
      </c>
      <c r="R34" s="77"/>
      <c r="S34" s="77"/>
      <c r="T34" s="77"/>
      <c r="U34" s="45"/>
      <c r="W34" s="157" t="s">
        <v>207</v>
      </c>
    </row>
    <row r="36" spans="1:25" ht="15.75" x14ac:dyDescent="0.25">
      <c r="A36" s="10"/>
      <c r="B36" s="4" t="s">
        <v>380</v>
      </c>
      <c r="C36" s="4"/>
      <c r="D36" s="4"/>
      <c r="E36" s="4"/>
      <c r="F36" s="4"/>
      <c r="G36" s="4"/>
      <c r="H36" s="4"/>
      <c r="I36" s="4"/>
      <c r="J36" s="4"/>
      <c r="K36" s="4"/>
      <c r="L36" s="9"/>
      <c r="N36" s="4"/>
      <c r="O36" s="4" t="s">
        <v>380</v>
      </c>
      <c r="P36" s="4"/>
      <c r="Q36" s="4"/>
      <c r="R36" s="4"/>
      <c r="S36" s="4"/>
      <c r="T36" s="4"/>
      <c r="U36" s="4"/>
      <c r="V36" s="4"/>
      <c r="W36" s="4"/>
      <c r="X36" s="4"/>
      <c r="Y36" s="11"/>
    </row>
    <row r="38" spans="1:25" ht="15.75" x14ac:dyDescent="0.25">
      <c r="A38" s="4"/>
      <c r="B38" s="472" t="s">
        <v>408</v>
      </c>
      <c r="C38" s="3"/>
      <c r="D38" s="3"/>
      <c r="E38" s="3"/>
      <c r="F38" s="3"/>
      <c r="G38" s="3"/>
      <c r="H38" s="3"/>
      <c r="I38" s="3"/>
      <c r="J38" s="3"/>
      <c r="K38" s="3"/>
      <c r="L38" s="3"/>
      <c r="N38" s="4"/>
      <c r="O38" s="3"/>
      <c r="P38" s="3"/>
      <c r="Q38" s="3"/>
      <c r="R38" s="3"/>
      <c r="S38" s="3"/>
      <c r="T38" s="3"/>
      <c r="U38" s="3"/>
      <c r="V38" s="3"/>
      <c r="W38" s="3"/>
      <c r="X38" s="3"/>
      <c r="Y38" s="3"/>
    </row>
    <row r="39" spans="1:25" x14ac:dyDescent="0.2">
      <c r="B39" s="473" t="s">
        <v>409</v>
      </c>
    </row>
    <row r="40" spans="1:25" x14ac:dyDescent="0.2">
      <c r="B40" s="473" t="s">
        <v>410</v>
      </c>
      <c r="O40" s="72"/>
      <c r="P40" s="82"/>
      <c r="Q40" s="82"/>
      <c r="R40" s="82"/>
      <c r="S40" s="82"/>
    </row>
    <row r="41" spans="1:25" x14ac:dyDescent="0.2">
      <c r="B41" s="473" t="s">
        <v>411</v>
      </c>
      <c r="O41" s="82"/>
      <c r="P41" s="82"/>
      <c r="Q41" s="82"/>
      <c r="R41" s="82"/>
      <c r="S41" s="82"/>
    </row>
    <row r="42" spans="1:25" x14ac:dyDescent="0.2">
      <c r="B42" s="473" t="s">
        <v>412</v>
      </c>
      <c r="O42" s="82"/>
      <c r="P42" s="82"/>
      <c r="Q42" s="82"/>
      <c r="R42" s="82"/>
      <c r="S42" s="82"/>
    </row>
    <row r="43" spans="1:25" x14ac:dyDescent="0.2">
      <c r="B43" s="473" t="s">
        <v>413</v>
      </c>
      <c r="O43" s="82"/>
      <c r="P43" s="82"/>
      <c r="Q43" s="82"/>
      <c r="R43" s="82"/>
      <c r="S43" s="82"/>
    </row>
    <row r="44" spans="1:25" x14ac:dyDescent="0.2">
      <c r="B44" s="473" t="s">
        <v>414</v>
      </c>
      <c r="O44" s="82"/>
      <c r="P44" s="82"/>
      <c r="Q44" s="82"/>
      <c r="R44" s="82"/>
      <c r="S44" s="82"/>
    </row>
    <row r="45" spans="1:25" x14ac:dyDescent="0.2">
      <c r="B45" s="473" t="s">
        <v>415</v>
      </c>
      <c r="O45" s="82"/>
      <c r="P45" s="82"/>
      <c r="Q45" s="82"/>
      <c r="R45" s="82"/>
      <c r="S45" s="82"/>
    </row>
    <row r="46" spans="1:25" x14ac:dyDescent="0.2">
      <c r="B46" s="473" t="s">
        <v>416</v>
      </c>
      <c r="O46" s="82"/>
      <c r="P46" s="82"/>
      <c r="Q46" s="82"/>
      <c r="R46" s="82"/>
      <c r="S46" s="82"/>
    </row>
    <row r="47" spans="1:25" x14ac:dyDescent="0.2">
      <c r="O47" s="82"/>
      <c r="P47" s="82"/>
      <c r="Q47" s="82"/>
      <c r="R47" s="82"/>
      <c r="S47" s="82"/>
    </row>
    <row r="48" spans="1:25" x14ac:dyDescent="0.2">
      <c r="O48" s="82"/>
      <c r="P48" s="82"/>
      <c r="Q48" s="82"/>
      <c r="R48" s="82"/>
      <c r="S48" s="82"/>
    </row>
    <row r="49" spans="15:19" x14ac:dyDescent="0.2">
      <c r="O49" s="82"/>
      <c r="P49" s="82"/>
      <c r="Q49" s="82"/>
      <c r="R49" s="82"/>
      <c r="S49" s="82"/>
    </row>
    <row r="50" spans="15:19" x14ac:dyDescent="0.2">
      <c r="O50" s="82"/>
      <c r="P50" s="82"/>
      <c r="Q50" s="82"/>
      <c r="R50" s="82"/>
      <c r="S50" s="82"/>
    </row>
  </sheetData>
  <mergeCells count="5">
    <mergeCell ref="N4:Y4"/>
    <mergeCell ref="B27:K27"/>
    <mergeCell ref="B28:K28"/>
    <mergeCell ref="O27:X27"/>
    <mergeCell ref="O28:X28"/>
  </mergeCells>
  <phoneticPr fontId="18" type="noConversion"/>
  <printOptions horizontalCentered="1"/>
  <pageMargins left="0.25" right="0.25" top="0.75" bottom="0.75" header="0.5" footer="0.5"/>
  <pageSetup scale="70" fitToHeight="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B1:AJ52"/>
  <sheetViews>
    <sheetView zoomScale="70" zoomScaleNormal="70" workbookViewId="0">
      <selection activeCell="B5" sqref="B5"/>
    </sheetView>
  </sheetViews>
  <sheetFormatPr defaultRowHeight="15" x14ac:dyDescent="0.2"/>
  <cols>
    <col min="3" max="3" width="10.33203125" customWidth="1"/>
    <col min="4" max="4" width="9.21875" customWidth="1"/>
    <col min="5" max="5" width="10.33203125" customWidth="1"/>
    <col min="6" max="6" width="9" customWidth="1"/>
    <col min="7" max="7" width="10.44140625" customWidth="1"/>
    <col min="9" max="9" width="9.88671875" customWidth="1"/>
    <col min="14" max="14" width="8.88671875" customWidth="1"/>
  </cols>
  <sheetData>
    <row r="1" spans="2:26" ht="18" x14ac:dyDescent="0.25">
      <c r="B1" s="4" t="s">
        <v>353</v>
      </c>
      <c r="C1" s="3"/>
      <c r="D1" s="3"/>
      <c r="E1" s="3"/>
      <c r="F1" s="3"/>
      <c r="G1" s="3"/>
      <c r="H1" s="3"/>
      <c r="I1" s="3"/>
      <c r="J1" s="3"/>
      <c r="K1" s="3"/>
      <c r="O1" s="54"/>
      <c r="P1" s="54"/>
      <c r="Q1" s="54"/>
      <c r="R1" s="54"/>
      <c r="S1" s="54"/>
      <c r="T1" s="54"/>
      <c r="U1" s="54"/>
      <c r="V1" s="54"/>
      <c r="W1" s="54"/>
      <c r="X1" s="54"/>
      <c r="Y1" s="54"/>
      <c r="Z1" s="54"/>
    </row>
    <row r="2" spans="2:26" ht="18" x14ac:dyDescent="0.25">
      <c r="B2" s="14" t="s">
        <v>15</v>
      </c>
      <c r="C2" s="3"/>
      <c r="D2" s="3"/>
      <c r="E2" s="3"/>
      <c r="F2" s="3"/>
      <c r="G2" s="3"/>
      <c r="H2" s="3"/>
      <c r="I2" s="3"/>
      <c r="J2" s="3"/>
      <c r="K2" s="3"/>
      <c r="O2" s="54"/>
      <c r="P2" s="54"/>
      <c r="Q2" s="54"/>
      <c r="R2" s="54"/>
      <c r="S2" s="54"/>
      <c r="T2" s="54"/>
      <c r="U2" s="54"/>
      <c r="V2" s="54"/>
      <c r="W2" s="54"/>
      <c r="X2" s="54"/>
      <c r="Y2" s="54"/>
      <c r="Z2" s="54"/>
    </row>
    <row r="3" spans="2:26" ht="15.75" x14ac:dyDescent="0.25">
      <c r="B3" s="4" t="s">
        <v>388</v>
      </c>
      <c r="C3" s="3"/>
      <c r="D3" s="3"/>
      <c r="E3" s="3"/>
      <c r="F3" s="3"/>
      <c r="G3" s="3"/>
      <c r="H3" s="3"/>
      <c r="I3" s="3"/>
      <c r="J3" s="3"/>
      <c r="K3" s="3"/>
      <c r="O3" s="52"/>
      <c r="P3" s="52"/>
      <c r="Q3" s="52"/>
      <c r="R3" s="52"/>
      <c r="S3" s="52"/>
      <c r="T3" s="52"/>
      <c r="U3" s="52"/>
      <c r="V3" s="52"/>
      <c r="W3" s="52"/>
      <c r="X3" s="52"/>
      <c r="Y3" s="52"/>
      <c r="Z3" s="52"/>
    </row>
    <row r="4" spans="2:26" ht="15.75" x14ac:dyDescent="0.25">
      <c r="B4" s="88">
        <f>ESC!$B$4</f>
        <v>45992</v>
      </c>
      <c r="C4" s="3"/>
      <c r="D4" s="3"/>
      <c r="E4" s="3"/>
      <c r="F4" s="3"/>
      <c r="G4" s="3"/>
      <c r="H4" s="3"/>
      <c r="I4" s="3"/>
      <c r="J4" s="3"/>
      <c r="K4" s="3"/>
      <c r="O4" s="53"/>
      <c r="P4" s="53"/>
      <c r="Q4" s="53"/>
      <c r="R4" s="53"/>
      <c r="S4" s="53"/>
      <c r="T4" s="53"/>
      <c r="U4" s="53"/>
      <c r="V4" s="53"/>
      <c r="W4" s="53"/>
      <c r="X4" s="53"/>
      <c r="Y4" s="53"/>
      <c r="Z4" s="53"/>
    </row>
    <row r="5" spans="2:26" ht="15.75" x14ac:dyDescent="0.25">
      <c r="O5" s="53"/>
      <c r="P5" s="53"/>
      <c r="Q5" s="53"/>
      <c r="R5" s="53"/>
      <c r="S5" s="53"/>
      <c r="T5" s="53"/>
      <c r="U5" s="53"/>
      <c r="V5" s="53"/>
      <c r="W5" s="53"/>
      <c r="X5" s="53"/>
      <c r="Y5" s="53"/>
      <c r="Z5" s="53"/>
    </row>
    <row r="6" spans="2:26" ht="15.75" x14ac:dyDescent="0.25">
      <c r="D6" s="94" t="s">
        <v>16</v>
      </c>
      <c r="E6" s="95"/>
      <c r="F6" s="95"/>
      <c r="G6" s="95"/>
      <c r="H6" s="95"/>
      <c r="I6" s="96"/>
      <c r="J6" s="9"/>
      <c r="K6" s="9"/>
      <c r="O6" s="47"/>
      <c r="P6" s="47"/>
      <c r="Q6" s="46"/>
      <c r="R6" s="46"/>
      <c r="S6" s="46"/>
      <c r="T6" s="46"/>
      <c r="U6" s="46"/>
      <c r="V6" s="46"/>
      <c r="W6" s="46"/>
      <c r="X6" s="46"/>
      <c r="Y6" s="47"/>
      <c r="Z6" s="47"/>
    </row>
    <row r="7" spans="2:26" x14ac:dyDescent="0.2">
      <c r="D7" s="13" t="s">
        <v>1</v>
      </c>
      <c r="E7" s="13" t="s">
        <v>20</v>
      </c>
      <c r="F7" s="13" t="s">
        <v>4</v>
      </c>
      <c r="G7" s="13" t="s">
        <v>21</v>
      </c>
      <c r="H7" s="13" t="s">
        <v>18</v>
      </c>
      <c r="I7" s="127" t="s">
        <v>236</v>
      </c>
      <c r="J7" s="22"/>
      <c r="K7" s="22"/>
      <c r="O7" s="47"/>
      <c r="P7" s="47"/>
      <c r="Q7" s="47"/>
      <c r="R7" s="47"/>
      <c r="S7" s="47"/>
      <c r="T7" s="47"/>
      <c r="U7" s="47"/>
      <c r="V7" s="47"/>
      <c r="W7" s="47"/>
      <c r="X7" s="47"/>
      <c r="Y7" s="47"/>
      <c r="Z7" s="47"/>
    </row>
    <row r="8" spans="2:26" x14ac:dyDescent="0.2">
      <c r="D8" s="13" t="s">
        <v>2</v>
      </c>
      <c r="E8" s="13" t="s">
        <v>23</v>
      </c>
      <c r="F8" s="13" t="s">
        <v>5</v>
      </c>
      <c r="G8" s="13" t="s">
        <v>25</v>
      </c>
      <c r="H8" s="13" t="s">
        <v>22</v>
      </c>
      <c r="I8" s="110" t="s">
        <v>237</v>
      </c>
      <c r="J8" s="22"/>
      <c r="K8" s="22"/>
      <c r="O8" s="47"/>
      <c r="P8" s="47"/>
      <c r="Q8" s="47"/>
      <c r="R8" s="47"/>
      <c r="S8" s="47"/>
      <c r="T8" s="47"/>
      <c r="U8" s="47"/>
      <c r="V8" s="47"/>
      <c r="W8" s="47"/>
      <c r="X8" s="47"/>
      <c r="Y8" s="47"/>
      <c r="Z8" s="47"/>
    </row>
    <row r="9" spans="2:26" x14ac:dyDescent="0.2">
      <c r="D9" s="13" t="s">
        <v>3</v>
      </c>
      <c r="E9" s="13" t="s">
        <v>17</v>
      </c>
      <c r="F9" s="13" t="s">
        <v>24</v>
      </c>
      <c r="G9" s="13" t="s">
        <v>19</v>
      </c>
      <c r="H9" s="13" t="s">
        <v>26</v>
      </c>
      <c r="I9" s="110" t="s">
        <v>235</v>
      </c>
      <c r="J9" s="22"/>
      <c r="K9" s="22"/>
      <c r="O9" s="47"/>
      <c r="P9" s="47"/>
      <c r="Q9" s="47"/>
      <c r="R9" s="47"/>
      <c r="S9" s="47"/>
      <c r="T9" s="47"/>
      <c r="U9" s="47"/>
      <c r="V9" s="47"/>
      <c r="W9" s="47"/>
      <c r="X9" s="47"/>
      <c r="Y9" s="47"/>
      <c r="Z9" s="47"/>
    </row>
    <row r="10" spans="2:26" x14ac:dyDescent="0.2">
      <c r="O10" s="47"/>
      <c r="P10" s="47"/>
      <c r="Q10" s="47"/>
      <c r="R10" s="47"/>
      <c r="S10" s="47"/>
      <c r="T10" s="47"/>
      <c r="U10" s="47"/>
      <c r="V10" s="47"/>
      <c r="W10" s="47"/>
      <c r="X10" s="47"/>
      <c r="Y10" s="47"/>
      <c r="Z10" s="47"/>
    </row>
    <row r="11" spans="2:26" x14ac:dyDescent="0.2">
      <c r="O11" s="47"/>
      <c r="P11" s="47"/>
      <c r="Q11" s="47"/>
      <c r="R11" s="47"/>
      <c r="S11" s="47"/>
      <c r="T11" s="47"/>
      <c r="U11" s="47"/>
      <c r="V11" s="47"/>
      <c r="W11" s="47"/>
      <c r="X11" s="47"/>
      <c r="Y11" s="47"/>
      <c r="Z11" s="47"/>
    </row>
    <row r="12" spans="2:26" ht="15.75" x14ac:dyDescent="0.25">
      <c r="B12" s="97" t="s">
        <v>232</v>
      </c>
      <c r="C12" s="98"/>
      <c r="D12" s="98"/>
      <c r="E12" s="98"/>
      <c r="F12" s="98"/>
      <c r="G12" s="98"/>
      <c r="H12" s="98"/>
      <c r="I12" s="98"/>
      <c r="J12" s="98"/>
      <c r="K12" s="99"/>
      <c r="L12" s="130"/>
      <c r="M12" s="9"/>
      <c r="O12" s="52"/>
      <c r="P12" s="52"/>
      <c r="Q12" s="52"/>
      <c r="R12" s="52"/>
      <c r="S12" s="52"/>
      <c r="T12" s="52"/>
      <c r="U12" s="52"/>
      <c r="V12" s="52"/>
      <c r="W12" s="52"/>
      <c r="X12" s="52"/>
      <c r="Y12" s="52"/>
      <c r="Z12" s="52"/>
    </row>
    <row r="13" spans="2:26" ht="15.75" x14ac:dyDescent="0.25">
      <c r="B13" s="100" t="s">
        <v>27</v>
      </c>
      <c r="C13" s="101"/>
      <c r="D13" s="101"/>
      <c r="E13" s="101"/>
      <c r="F13" s="101"/>
      <c r="G13" s="101"/>
      <c r="H13" s="101"/>
      <c r="I13" s="101"/>
      <c r="J13" s="101"/>
      <c r="K13" s="102"/>
      <c r="L13" s="130"/>
      <c r="M13" s="9"/>
      <c r="O13" s="52"/>
      <c r="P13" s="52"/>
      <c r="Q13" s="52"/>
      <c r="R13" s="52"/>
      <c r="S13" s="52"/>
      <c r="T13" s="52"/>
      <c r="U13" s="52"/>
      <c r="V13" s="52"/>
      <c r="W13" s="52"/>
      <c r="X13" s="52"/>
      <c r="Y13" s="52"/>
      <c r="Z13" s="52"/>
    </row>
    <row r="14" spans="2:26" x14ac:dyDescent="0.2">
      <c r="B14" s="8"/>
      <c r="C14" s="13" t="s">
        <v>1</v>
      </c>
      <c r="D14" s="13" t="s">
        <v>2</v>
      </c>
      <c r="E14" s="13" t="s">
        <v>3</v>
      </c>
      <c r="F14" s="13" t="s">
        <v>4</v>
      </c>
      <c r="G14" s="13" t="s">
        <v>5</v>
      </c>
      <c r="H14" s="13" t="s">
        <v>24</v>
      </c>
      <c r="I14" s="13" t="s">
        <v>18</v>
      </c>
      <c r="J14" s="13" t="s">
        <v>22</v>
      </c>
      <c r="K14" s="13" t="s">
        <v>26</v>
      </c>
      <c r="L14" s="22"/>
      <c r="M14" s="22"/>
      <c r="O14" s="47"/>
      <c r="P14" s="47"/>
      <c r="Q14" s="47"/>
      <c r="R14" s="47"/>
      <c r="S14" s="47"/>
      <c r="T14" s="47"/>
      <c r="U14" s="47"/>
      <c r="V14" s="47"/>
      <c r="W14" s="47"/>
      <c r="X14" s="47"/>
      <c r="Y14" s="47"/>
      <c r="Z14" s="47"/>
    </row>
    <row r="15" spans="2:26" ht="15.75" x14ac:dyDescent="0.25">
      <c r="B15" s="8" t="s">
        <v>1</v>
      </c>
      <c r="C15" s="324">
        <f>ROUND('LMR NB LDS'!P17*ESC!$C$10*ESC!$C$12,0)</f>
        <v>2213</v>
      </c>
      <c r="D15" s="324">
        <f>ROUND('LMR NB LDS'!Q17*ESC!$C$10*ESC!$C$12,0)</f>
        <v>3135</v>
      </c>
      <c r="E15" s="324">
        <f>ROUND('LMR NB LDS'!R17*ESC!$C$10*ESC!$C$12,0)</f>
        <v>4381</v>
      </c>
      <c r="F15" s="324">
        <f>ROUND('LMR NB LDS'!S17*ESC!$C$10*ESC!$C$12,0)</f>
        <v>4865</v>
      </c>
      <c r="G15" s="324">
        <f>ROUND('LMR NB LDS'!T17*ESC!$C$10*ESC!$C$12,0)</f>
        <v>5140</v>
      </c>
      <c r="H15" s="324">
        <f>ROUND('LMR NB LDS'!U17*ESC!$C$10*ESC!$C$12,0)</f>
        <v>5672</v>
      </c>
      <c r="I15" s="324">
        <f>ROUND('LMR NB LDS'!V17*ESC!$C$10*ESC!$C$12,0)</f>
        <v>6424</v>
      </c>
      <c r="J15" s="324">
        <f>ROUND('LMR NB LDS'!W17*ESC!$C$10*ESC!$C$12,0)</f>
        <v>6877</v>
      </c>
      <c r="K15" s="324">
        <f>ROUND('LMR NB LDS'!X17*ESC!$C$10*ESC!$C$12,0)</f>
        <v>7392</v>
      </c>
      <c r="L15" s="76"/>
      <c r="M15" s="76"/>
      <c r="O15" s="47"/>
      <c r="P15" s="55"/>
      <c r="Q15" s="55"/>
      <c r="R15" s="55"/>
      <c r="S15" s="55"/>
      <c r="T15" s="55"/>
      <c r="U15" s="55"/>
      <c r="V15" s="55"/>
      <c r="W15" s="55"/>
      <c r="X15" s="55"/>
      <c r="Y15" s="55"/>
      <c r="Z15" s="55"/>
    </row>
    <row r="16" spans="2:26" ht="15.75" x14ac:dyDescent="0.25">
      <c r="B16" s="8" t="s">
        <v>2</v>
      </c>
      <c r="C16" s="324">
        <f>ROUND('LMR NB LDS'!P18*ESC!$C$10*ESC!$C$12,0)</f>
        <v>3135</v>
      </c>
      <c r="D16" s="324">
        <f>ROUND('LMR NB LDS'!Q18*ESC!$C$10*ESC!$C$12,0)</f>
        <v>2213</v>
      </c>
      <c r="E16" s="324">
        <f>ROUND('LMR NB LDS'!R18*ESC!$C$10*ESC!$C$12,0)</f>
        <v>3135</v>
      </c>
      <c r="F16" s="324">
        <f>ROUND('LMR NB LDS'!S18*ESC!$C$10*ESC!$C$12,0)</f>
        <v>4381</v>
      </c>
      <c r="G16" s="324">
        <f>ROUND('LMR NB LDS'!T18*ESC!$C$10*ESC!$C$12,0)</f>
        <v>4865</v>
      </c>
      <c r="H16" s="324">
        <f>ROUND('LMR NB LDS'!U18*ESC!$C$10*ESC!$C$12,0)</f>
        <v>5140</v>
      </c>
      <c r="I16" s="324">
        <f>ROUND('LMR NB LDS'!V18*ESC!$C$10*ESC!$C$12,0)</f>
        <v>5672</v>
      </c>
      <c r="J16" s="324">
        <f>ROUND('LMR NB LDS'!W18*ESC!$C$10*ESC!$C$12,0)</f>
        <v>6424</v>
      </c>
      <c r="K16" s="324">
        <f>ROUND('LMR NB LDS'!X18*ESC!$C$10*ESC!$C$12,0)</f>
        <v>6877</v>
      </c>
      <c r="L16" s="76"/>
      <c r="M16" s="76"/>
      <c r="O16" s="47"/>
      <c r="P16" s="55"/>
      <c r="Q16" s="55"/>
      <c r="R16" s="55"/>
      <c r="S16" s="55"/>
      <c r="T16" s="55"/>
      <c r="U16" s="55"/>
      <c r="V16" s="55"/>
      <c r="W16" s="55"/>
      <c r="X16" s="55"/>
      <c r="Y16" s="55"/>
      <c r="Z16" s="55"/>
    </row>
    <row r="17" spans="2:26" ht="15.75" x14ac:dyDescent="0.25">
      <c r="B17" s="8" t="s">
        <v>3</v>
      </c>
      <c r="C17" s="324">
        <f>ROUND('LMR NB LDS'!P19*ESC!$C$10*ESC!$C$12,0)</f>
        <v>4381</v>
      </c>
      <c r="D17" s="324">
        <f>ROUND('LMR NB LDS'!Q19*ESC!$C$10*ESC!$C$12,0)</f>
        <v>3135</v>
      </c>
      <c r="E17" s="324">
        <f>ROUND('LMR NB LDS'!R19*ESC!$C$10*ESC!$C$12,0)</f>
        <v>2213</v>
      </c>
      <c r="F17" s="324">
        <f>ROUND('LMR NB LDS'!S19*ESC!$C$10*ESC!$C$12,0)</f>
        <v>3135</v>
      </c>
      <c r="G17" s="324">
        <f>ROUND('LMR NB LDS'!T19*ESC!$C$10*ESC!$C$12,0)</f>
        <v>4381</v>
      </c>
      <c r="H17" s="324">
        <f>ROUND('LMR NB LDS'!U19*ESC!$C$10*ESC!$C$12,0)</f>
        <v>4865</v>
      </c>
      <c r="I17" s="324">
        <f>ROUND('LMR NB LDS'!V19*ESC!$C$10*ESC!$C$12,0)</f>
        <v>5140</v>
      </c>
      <c r="J17" s="324">
        <f>ROUND('LMR NB LDS'!W19*ESC!$C$10*ESC!$C$12,0)</f>
        <v>5672</v>
      </c>
      <c r="K17" s="324">
        <f>ROUND('LMR NB LDS'!X19*ESC!$C$10*ESC!$C$12,0)</f>
        <v>6424</v>
      </c>
      <c r="L17" s="76"/>
      <c r="M17" s="76"/>
      <c r="O17" s="47"/>
      <c r="P17" s="55"/>
      <c r="Q17" s="55"/>
      <c r="R17" s="55"/>
      <c r="S17" s="55"/>
      <c r="T17" s="55"/>
      <c r="U17" s="55"/>
      <c r="V17" s="55"/>
      <c r="W17" s="55"/>
      <c r="X17" s="55"/>
      <c r="Y17" s="55"/>
      <c r="Z17" s="55"/>
    </row>
    <row r="18" spans="2:26" ht="15.75" x14ac:dyDescent="0.25">
      <c r="B18" s="8" t="s">
        <v>4</v>
      </c>
      <c r="C18" s="324">
        <f>ROUND('LMR NB LDS'!P20*ESC!$C$10*ESC!$C$12,0)</f>
        <v>4865</v>
      </c>
      <c r="D18" s="324">
        <f>ROUND('LMR NB LDS'!Q20*ESC!$C$10*ESC!$C$12,0)</f>
        <v>4381</v>
      </c>
      <c r="E18" s="324">
        <f>ROUND('LMR NB LDS'!R20*ESC!$C$10*ESC!$C$12,0)</f>
        <v>3135</v>
      </c>
      <c r="F18" s="324">
        <f>ROUND('LMR NB LDS'!S20*ESC!$C$10*ESC!$C$12,0)</f>
        <v>2213</v>
      </c>
      <c r="G18" s="324">
        <f>ROUND('LMR NB LDS'!T20*ESC!$C$10*ESC!$C$12,0)</f>
        <v>3135</v>
      </c>
      <c r="H18" s="324">
        <f>ROUND('LMR NB LDS'!U20*ESC!$C$10*ESC!$C$12,0)</f>
        <v>4381</v>
      </c>
      <c r="I18" s="324">
        <f>ROUND('LMR NB LDS'!V20*ESC!$C$10*ESC!$C$12,0)</f>
        <v>4865</v>
      </c>
      <c r="J18" s="324">
        <f>ROUND('LMR NB LDS'!W20*ESC!$C$10*ESC!$C$12,0)</f>
        <v>5140</v>
      </c>
      <c r="K18" s="324">
        <f>ROUND('LMR NB LDS'!X20*ESC!$C$10*ESC!$C$12,0)</f>
        <v>5672</v>
      </c>
      <c r="L18" s="76"/>
      <c r="M18" s="76"/>
      <c r="O18" s="47"/>
      <c r="P18" s="55"/>
      <c r="Q18" s="55"/>
      <c r="R18" s="55"/>
      <c r="S18" s="55"/>
      <c r="T18" s="55"/>
      <c r="U18" s="55"/>
      <c r="V18" s="55"/>
      <c r="W18" s="55"/>
      <c r="X18" s="55"/>
      <c r="Y18" s="55"/>
      <c r="Z18" s="55"/>
    </row>
    <row r="19" spans="2:26" ht="15.75" x14ac:dyDescent="0.25">
      <c r="B19" s="8" t="s">
        <v>5</v>
      </c>
      <c r="C19" s="324">
        <f>ROUND('LMR NB LDS'!P21*ESC!$C$10*ESC!$C$12,0)</f>
        <v>5140</v>
      </c>
      <c r="D19" s="324">
        <f>ROUND('LMR NB LDS'!Q21*ESC!$C$10*ESC!$C$12,0)</f>
        <v>4865</v>
      </c>
      <c r="E19" s="324">
        <f>ROUND('LMR NB LDS'!R21*ESC!$C$10*ESC!$C$12,0)</f>
        <v>4381</v>
      </c>
      <c r="F19" s="324">
        <f>ROUND('LMR NB LDS'!S21*ESC!$C$10*ESC!$C$12,0)</f>
        <v>3135</v>
      </c>
      <c r="G19" s="324">
        <f>ROUND('LMR NB LDS'!T21*ESC!$C$10*ESC!$C$12,0)</f>
        <v>2213</v>
      </c>
      <c r="H19" s="324">
        <f>ROUND('LMR NB LDS'!U21*ESC!$C$10*ESC!$C$12,0)</f>
        <v>3135</v>
      </c>
      <c r="I19" s="324">
        <f>ROUND('LMR NB LDS'!V21*ESC!$C$10*ESC!$C$12,0)</f>
        <v>4381</v>
      </c>
      <c r="J19" s="324">
        <f>ROUND('LMR NB LDS'!W21*ESC!$C$10*ESC!$C$12,0)</f>
        <v>4865</v>
      </c>
      <c r="K19" s="324">
        <f>ROUND('LMR NB LDS'!X21*ESC!$C$10*ESC!$C$12,0)</f>
        <v>5140</v>
      </c>
      <c r="L19" s="76"/>
      <c r="M19" s="76"/>
      <c r="O19" s="47"/>
      <c r="P19" s="55"/>
      <c r="Q19" s="55"/>
      <c r="R19" s="55"/>
      <c r="S19" s="55"/>
      <c r="T19" s="55"/>
      <c r="U19" s="55"/>
      <c r="V19" s="55"/>
      <c r="W19" s="55"/>
      <c r="X19" s="55"/>
      <c r="Y19" s="55"/>
      <c r="Z19" s="55"/>
    </row>
    <row r="20" spans="2:26" ht="15.75" x14ac:dyDescent="0.25">
      <c r="B20" s="8" t="s">
        <v>24</v>
      </c>
      <c r="C20" s="324">
        <f>ROUND('LMR NB LDS'!P22*ESC!$C$10*ESC!$C$12,0)</f>
        <v>5672</v>
      </c>
      <c r="D20" s="324">
        <f>ROUND('LMR NB LDS'!Q22*ESC!$C$10*ESC!$C$12,0)</f>
        <v>5140</v>
      </c>
      <c r="E20" s="324">
        <f>ROUND('LMR NB LDS'!R22*ESC!$C$10*ESC!$C$12,0)</f>
        <v>4865</v>
      </c>
      <c r="F20" s="324">
        <f>ROUND('LMR NB LDS'!S22*ESC!$C$10*ESC!$C$12,0)</f>
        <v>4381</v>
      </c>
      <c r="G20" s="324">
        <f>ROUND('LMR NB LDS'!T22*ESC!$C$10*ESC!$C$12,0)</f>
        <v>3135</v>
      </c>
      <c r="H20" s="324">
        <f>ROUND('LMR NB LDS'!U22*ESC!$C$10*ESC!$C$12,0)</f>
        <v>2213</v>
      </c>
      <c r="I20" s="324">
        <f>ROUND('LMR NB LDS'!V22*ESC!$C$10*ESC!$C$12,0)</f>
        <v>3135</v>
      </c>
      <c r="J20" s="324">
        <f>ROUND('LMR NB LDS'!W22*ESC!$C$10*ESC!$C$12,0)</f>
        <v>4381</v>
      </c>
      <c r="K20" s="324">
        <f>ROUND('LMR NB LDS'!X22*ESC!$C$10*ESC!$C$12,0)</f>
        <v>4865</v>
      </c>
      <c r="L20" s="76"/>
      <c r="M20" s="76"/>
      <c r="O20" s="47"/>
      <c r="P20" s="55"/>
      <c r="Q20" s="55"/>
      <c r="R20" s="55"/>
      <c r="S20" s="55"/>
      <c r="T20" s="55"/>
      <c r="U20" s="55"/>
      <c r="V20" s="55"/>
      <c r="W20" s="55"/>
      <c r="X20" s="55"/>
      <c r="Y20" s="55"/>
      <c r="Z20" s="55"/>
    </row>
    <row r="21" spans="2:26" ht="15.75" x14ac:dyDescent="0.25">
      <c r="B21" s="8" t="s">
        <v>18</v>
      </c>
      <c r="C21" s="324">
        <f>ROUND('LMR NB LDS'!P23*ESC!$C$10*ESC!$C$12,0)</f>
        <v>6424</v>
      </c>
      <c r="D21" s="324">
        <f>ROUND('LMR NB LDS'!Q23*ESC!$C$10*ESC!$C$12,0)</f>
        <v>5672</v>
      </c>
      <c r="E21" s="324">
        <f>ROUND('LMR NB LDS'!R23*ESC!$C$10*ESC!$C$12,0)</f>
        <v>5140</v>
      </c>
      <c r="F21" s="324">
        <f>ROUND('LMR NB LDS'!S23*ESC!$C$10*ESC!$C$12,0)</f>
        <v>4865</v>
      </c>
      <c r="G21" s="324">
        <f>ROUND('LMR NB LDS'!T23*ESC!$C$10*ESC!$C$12,0)</f>
        <v>4381</v>
      </c>
      <c r="H21" s="324">
        <f>ROUND('LMR NB LDS'!U23*ESC!$C$10*ESC!$C$12,0)</f>
        <v>3135</v>
      </c>
      <c r="I21" s="324">
        <f>ROUND('LMR NB LDS'!V23*ESC!$C$10*ESC!$C$12,0)</f>
        <v>2213</v>
      </c>
      <c r="J21" s="324">
        <f>ROUND('LMR NB LDS'!W23*ESC!$C$10*ESC!$C$12,0)</f>
        <v>3135</v>
      </c>
      <c r="K21" s="324">
        <f>ROUND('LMR NB LDS'!X23*ESC!$C$10*ESC!$C$12,0)</f>
        <v>4381</v>
      </c>
      <c r="L21" s="76"/>
      <c r="M21" s="76"/>
      <c r="O21" s="47"/>
      <c r="P21" s="55"/>
      <c r="Q21" s="55"/>
      <c r="R21" s="55"/>
      <c r="S21" s="55"/>
      <c r="T21" s="55"/>
      <c r="U21" s="55"/>
      <c r="V21" s="55"/>
      <c r="W21" s="55"/>
      <c r="X21" s="55"/>
      <c r="Y21" s="55"/>
      <c r="Z21" s="55"/>
    </row>
    <row r="22" spans="2:26" ht="15.75" x14ac:dyDescent="0.25">
      <c r="B22" s="8" t="s">
        <v>22</v>
      </c>
      <c r="C22" s="324">
        <f>ROUND('LMR NB LDS'!P24*ESC!$C$10*ESC!$C$12,0)</f>
        <v>6877</v>
      </c>
      <c r="D22" s="324">
        <f>ROUND('LMR NB LDS'!Q24*ESC!$C$10*ESC!$C$12,0)</f>
        <v>6424</v>
      </c>
      <c r="E22" s="324">
        <f>ROUND('LMR NB LDS'!R24*ESC!$C$10*ESC!$C$12,0)</f>
        <v>5672</v>
      </c>
      <c r="F22" s="324">
        <f>ROUND('LMR NB LDS'!S24*ESC!$C$10*ESC!$C$12,0)</f>
        <v>5140</v>
      </c>
      <c r="G22" s="324">
        <f>ROUND('LMR NB LDS'!T24*ESC!$C$10*ESC!$C$12,0)</f>
        <v>4865</v>
      </c>
      <c r="H22" s="324">
        <f>ROUND('LMR NB LDS'!U24*ESC!$C$10*ESC!$C$12,0)</f>
        <v>4381</v>
      </c>
      <c r="I22" s="324">
        <f>ROUND('LMR NB LDS'!V24*ESC!$C$10*ESC!$C$12,0)</f>
        <v>3135</v>
      </c>
      <c r="J22" s="324">
        <f>ROUND('LMR NB LDS'!W24*ESC!$C$10*ESC!$C$12,0)</f>
        <v>2213</v>
      </c>
      <c r="K22" s="324">
        <f>ROUND('LMR NB LDS'!X24*ESC!$C$10*ESC!$C$12,0)</f>
        <v>3135</v>
      </c>
      <c r="L22" s="76"/>
      <c r="M22" s="76"/>
      <c r="O22" s="47"/>
      <c r="P22" s="55"/>
      <c r="Q22" s="55"/>
      <c r="R22" s="55"/>
      <c r="S22" s="55"/>
      <c r="T22" s="55"/>
      <c r="U22" s="55"/>
      <c r="V22" s="55"/>
      <c r="W22" s="55"/>
      <c r="X22" s="55"/>
      <c r="Y22" s="55"/>
      <c r="Z22" s="55"/>
    </row>
    <row r="23" spans="2:26" ht="15.75" x14ac:dyDescent="0.25">
      <c r="B23" s="8" t="s">
        <v>26</v>
      </c>
      <c r="C23" s="324">
        <f>ROUND('LMR NB LDS'!P25*ESC!$C$10*ESC!$C$12,0)</f>
        <v>7392</v>
      </c>
      <c r="D23" s="324">
        <f>ROUND('LMR NB LDS'!Q25*ESC!$C$10*ESC!$C$12,0)</f>
        <v>6877</v>
      </c>
      <c r="E23" s="324">
        <f>ROUND('LMR NB LDS'!R25*ESC!$C$10*ESC!$C$12,0)</f>
        <v>6424</v>
      </c>
      <c r="F23" s="324">
        <f>ROUND('LMR NB LDS'!S25*ESC!$C$10*ESC!$C$12,0)</f>
        <v>5672</v>
      </c>
      <c r="G23" s="324">
        <f>ROUND('LMR NB LDS'!T25*ESC!$C$10*ESC!$C$12,0)</f>
        <v>5140</v>
      </c>
      <c r="H23" s="324">
        <f>ROUND('LMR NB LDS'!U25*ESC!$C$10*ESC!$C$12,0)</f>
        <v>4865</v>
      </c>
      <c r="I23" s="324">
        <f>ROUND('LMR NB LDS'!V25*ESC!$C$10*ESC!$C$12,0)</f>
        <v>4381</v>
      </c>
      <c r="J23" s="324">
        <f>ROUND('LMR NB LDS'!W25*ESC!$C$10*ESC!$C$12,0)</f>
        <v>3135</v>
      </c>
      <c r="K23" s="324">
        <f>ROUND('LMR NB LDS'!X25*ESC!$C$10*ESC!$C$12,0)</f>
        <v>2213</v>
      </c>
      <c r="L23" s="76"/>
      <c r="M23" s="76"/>
      <c r="O23" s="47"/>
      <c r="P23" s="55"/>
      <c r="Q23" s="55"/>
      <c r="R23" s="55"/>
      <c r="S23" s="55"/>
      <c r="T23" s="55"/>
      <c r="U23" s="55"/>
      <c r="V23" s="55"/>
      <c r="W23" s="55"/>
      <c r="X23" s="55"/>
      <c r="Y23" s="55"/>
      <c r="Z23" s="55"/>
    </row>
    <row r="24" spans="2:26" ht="15.75" x14ac:dyDescent="0.25">
      <c r="C24" s="76"/>
      <c r="D24" s="76"/>
      <c r="E24" s="76"/>
      <c r="F24" s="76"/>
      <c r="G24" s="76"/>
      <c r="H24" s="76"/>
      <c r="I24" s="76"/>
      <c r="J24" s="76"/>
      <c r="K24" s="76"/>
      <c r="L24" s="76"/>
      <c r="M24" s="76"/>
      <c r="O24" s="47"/>
      <c r="P24" s="55"/>
      <c r="Q24" s="55"/>
      <c r="R24" s="55"/>
      <c r="S24" s="55"/>
      <c r="T24" s="55"/>
      <c r="U24" s="55"/>
      <c r="V24" s="55"/>
      <c r="W24" s="55"/>
      <c r="X24" s="55"/>
      <c r="Y24" s="55"/>
      <c r="Z24" s="55"/>
    </row>
    <row r="25" spans="2:26" ht="15.75" x14ac:dyDescent="0.25">
      <c r="B25" s="645" t="s">
        <v>238</v>
      </c>
      <c r="C25" s="645"/>
      <c r="D25" s="645"/>
      <c r="E25" s="645"/>
      <c r="F25" s="645"/>
      <c r="G25" s="645"/>
      <c r="H25" s="645"/>
      <c r="I25" s="645"/>
      <c r="J25" s="645"/>
      <c r="K25" s="645"/>
      <c r="L25" s="76"/>
      <c r="M25" s="76"/>
      <c r="O25" s="47"/>
      <c r="P25" s="55"/>
      <c r="Q25" s="55"/>
      <c r="R25" s="55"/>
      <c r="S25" s="55"/>
      <c r="T25" s="55"/>
      <c r="U25" s="55"/>
      <c r="V25" s="55"/>
      <c r="W25" s="55"/>
      <c r="X25" s="55"/>
      <c r="Y25" s="55"/>
      <c r="Z25" s="55"/>
    </row>
    <row r="26" spans="2:26" ht="15.75" x14ac:dyDescent="0.25">
      <c r="B26" s="645" t="s">
        <v>239</v>
      </c>
      <c r="C26" s="645"/>
      <c r="D26" s="645"/>
      <c r="E26" s="645"/>
      <c r="F26" s="645"/>
      <c r="G26" s="645"/>
      <c r="H26" s="645"/>
      <c r="I26" s="645"/>
      <c r="J26" s="645"/>
      <c r="K26" s="645"/>
      <c r="O26" s="47"/>
      <c r="P26" s="47"/>
      <c r="Q26" s="47"/>
      <c r="R26" s="47"/>
      <c r="S26" s="47"/>
      <c r="T26" s="47"/>
      <c r="U26" s="47"/>
      <c r="V26" s="47"/>
      <c r="W26" s="47"/>
      <c r="X26" s="47"/>
      <c r="Y26" s="47"/>
      <c r="Z26" s="47"/>
    </row>
    <row r="27" spans="2:26" ht="15.75" x14ac:dyDescent="0.25">
      <c r="O27" s="47"/>
      <c r="P27" s="47"/>
      <c r="Q27" s="47"/>
      <c r="R27" s="46"/>
      <c r="S27" s="46"/>
      <c r="T27" s="46"/>
      <c r="U27" s="46"/>
      <c r="V27" s="46"/>
      <c r="W27" s="46"/>
      <c r="X27" s="46"/>
      <c r="Y27" s="47"/>
      <c r="Z27" s="47"/>
    </row>
    <row r="28" spans="2:26" ht="15.75" x14ac:dyDescent="0.25">
      <c r="B28" s="4" t="s">
        <v>339</v>
      </c>
      <c r="C28" s="3"/>
      <c r="D28" s="3"/>
      <c r="E28" s="4"/>
      <c r="F28" s="4"/>
      <c r="G28" s="4"/>
      <c r="H28" s="4"/>
      <c r="I28" s="4"/>
      <c r="J28" s="4"/>
      <c r="K28" s="3"/>
      <c r="O28" s="47"/>
      <c r="P28" s="47"/>
      <c r="Q28" s="47"/>
      <c r="R28" s="47"/>
      <c r="S28" s="47"/>
      <c r="T28" s="47"/>
      <c r="U28" s="47"/>
      <c r="V28" s="47"/>
      <c r="W28" s="47"/>
      <c r="X28" s="47"/>
      <c r="Y28" s="47"/>
      <c r="Z28" s="47"/>
    </row>
    <row r="29" spans="2:26" x14ac:dyDescent="0.2">
      <c r="D29" s="22"/>
      <c r="E29" s="22"/>
      <c r="F29" s="22"/>
      <c r="G29" s="22"/>
      <c r="O29" s="47"/>
      <c r="P29" s="47"/>
      <c r="Q29" s="47"/>
      <c r="R29" s="48"/>
      <c r="S29" s="48"/>
      <c r="T29" s="48"/>
      <c r="U29" s="48"/>
      <c r="V29" s="48"/>
      <c r="W29" s="48"/>
      <c r="X29" s="47"/>
      <c r="Y29" s="47"/>
      <c r="Z29" s="47"/>
    </row>
    <row r="30" spans="2:26" ht="15.75" customHeight="1" x14ac:dyDescent="0.2">
      <c r="C30" s="128" t="s">
        <v>242</v>
      </c>
      <c r="D30" s="45" t="s">
        <v>423</v>
      </c>
      <c r="E30" s="45"/>
      <c r="F30" s="45"/>
      <c r="G30" s="45"/>
      <c r="H30" s="45"/>
      <c r="I30" s="45" t="s">
        <v>207</v>
      </c>
      <c r="O30" s="47"/>
      <c r="P30" s="47"/>
      <c r="Q30" s="47"/>
      <c r="R30" s="48"/>
      <c r="S30" s="48"/>
      <c r="T30" s="48"/>
      <c r="U30" s="48"/>
      <c r="V30" s="48"/>
      <c r="W30" s="48"/>
      <c r="X30" s="47"/>
      <c r="Y30" s="47"/>
      <c r="Z30" s="47"/>
    </row>
    <row r="31" spans="2:26" ht="15.75" customHeight="1" x14ac:dyDescent="0.25">
      <c r="C31" s="128" t="s">
        <v>243</v>
      </c>
      <c r="D31" s="45" t="s">
        <v>342</v>
      </c>
      <c r="E31" s="45"/>
      <c r="F31" s="45"/>
      <c r="G31" s="45"/>
      <c r="H31" s="45"/>
      <c r="I31" s="45" t="s">
        <v>206</v>
      </c>
      <c r="O31" s="47"/>
      <c r="P31" s="47"/>
      <c r="Q31" s="47"/>
      <c r="R31" s="49"/>
      <c r="S31" s="49"/>
      <c r="T31" s="49"/>
      <c r="U31" s="49"/>
      <c r="V31" s="48"/>
      <c r="W31" s="49"/>
      <c r="X31" s="47"/>
      <c r="Y31" s="47"/>
      <c r="Z31" s="47"/>
    </row>
    <row r="32" spans="2:26" ht="15.75" x14ac:dyDescent="0.25">
      <c r="C32" s="18" t="s">
        <v>242</v>
      </c>
      <c r="D32" s="77" t="s">
        <v>250</v>
      </c>
      <c r="E32" s="77"/>
      <c r="F32" s="77"/>
      <c r="G32" s="77"/>
      <c r="H32" s="45"/>
      <c r="I32" s="77" t="s">
        <v>207</v>
      </c>
      <c r="O32" s="47"/>
      <c r="P32" s="47"/>
      <c r="Q32" s="47"/>
      <c r="R32" s="48"/>
      <c r="S32" s="48"/>
      <c r="T32" s="48"/>
      <c r="U32" s="48"/>
      <c r="V32" s="48"/>
      <c r="W32" s="48"/>
      <c r="X32" s="47"/>
      <c r="Y32" s="47"/>
      <c r="Z32" s="47"/>
    </row>
    <row r="33" spans="2:36" x14ac:dyDescent="0.2">
      <c r="O33" s="47"/>
      <c r="P33" s="47"/>
      <c r="Q33" s="47"/>
      <c r="R33" s="47"/>
      <c r="S33" s="47"/>
      <c r="T33" s="47"/>
      <c r="U33" s="47"/>
      <c r="V33" s="47"/>
      <c r="W33" s="47"/>
      <c r="X33" s="47"/>
      <c r="Y33" s="47"/>
      <c r="Z33" s="47"/>
    </row>
    <row r="34" spans="2:36" ht="15.75" x14ac:dyDescent="0.25">
      <c r="B34" s="472" t="s">
        <v>408</v>
      </c>
      <c r="C34" s="3"/>
      <c r="D34" s="3"/>
      <c r="E34" s="3"/>
      <c r="F34" s="3"/>
      <c r="G34" s="3"/>
      <c r="H34" s="3"/>
      <c r="I34" s="3"/>
      <c r="J34" s="3"/>
      <c r="K34" s="3"/>
      <c r="L34" s="3"/>
      <c r="M34" s="3"/>
      <c r="O34" s="46"/>
      <c r="P34" s="47"/>
      <c r="Q34" s="47"/>
      <c r="R34" s="47"/>
      <c r="S34" s="47"/>
      <c r="T34" s="47"/>
      <c r="U34" s="47"/>
      <c r="V34" s="47"/>
      <c r="W34" s="47"/>
      <c r="X34" s="47"/>
      <c r="Y34" s="47"/>
      <c r="Z34" s="47"/>
    </row>
    <row r="35" spans="2:36" x14ac:dyDescent="0.2">
      <c r="B35" s="473" t="s">
        <v>409</v>
      </c>
      <c r="O35" s="56"/>
      <c r="P35" s="56"/>
      <c r="Q35" s="57"/>
      <c r="R35" s="57"/>
      <c r="S35" s="57"/>
      <c r="T35" s="57"/>
      <c r="U35" s="57"/>
      <c r="V35" s="57"/>
      <c r="W35" s="57"/>
      <c r="X35" s="57"/>
      <c r="Y35" s="57"/>
      <c r="Z35" s="57"/>
      <c r="AA35" s="45"/>
      <c r="AB35" s="45"/>
    </row>
    <row r="36" spans="2:36" ht="15.75" x14ac:dyDescent="0.25">
      <c r="B36" s="473" t="s">
        <v>410</v>
      </c>
      <c r="C36" s="3"/>
      <c r="D36" s="3"/>
      <c r="E36" s="3"/>
      <c r="F36" s="3"/>
      <c r="G36" s="3"/>
      <c r="H36" s="3"/>
      <c r="I36" s="3"/>
      <c r="J36" s="3"/>
      <c r="K36" s="3"/>
      <c r="L36" s="3"/>
      <c r="M36" s="3"/>
      <c r="O36" s="58"/>
      <c r="P36" s="58"/>
      <c r="Q36" s="58"/>
      <c r="R36" s="58"/>
      <c r="S36" s="58"/>
      <c r="T36" s="58"/>
      <c r="U36" s="58"/>
      <c r="V36" s="58"/>
      <c r="W36" s="58"/>
      <c r="X36" s="58"/>
      <c r="Y36" s="58"/>
      <c r="Z36" s="58"/>
      <c r="AA36" s="44"/>
      <c r="AB36" s="44"/>
    </row>
    <row r="37" spans="2:36" x14ac:dyDescent="0.2">
      <c r="B37" s="473" t="s">
        <v>411</v>
      </c>
      <c r="O37" s="56"/>
      <c r="P37" s="56"/>
      <c r="Q37" s="56"/>
      <c r="R37" s="56"/>
      <c r="S37" s="56"/>
      <c r="T37" s="56"/>
      <c r="U37" s="56"/>
      <c r="V37" s="56"/>
      <c r="W37" s="56"/>
      <c r="X37" s="56"/>
      <c r="Y37" s="56"/>
      <c r="Z37" s="56"/>
    </row>
    <row r="38" spans="2:36" x14ac:dyDescent="0.2">
      <c r="B38" s="473" t="s">
        <v>412</v>
      </c>
    </row>
    <row r="39" spans="2:36" x14ac:dyDescent="0.2">
      <c r="B39" s="473" t="s">
        <v>413</v>
      </c>
    </row>
    <row r="40" spans="2:36" x14ac:dyDescent="0.2">
      <c r="B40" s="473" t="s">
        <v>414</v>
      </c>
    </row>
    <row r="41" spans="2:36" ht="18" x14ac:dyDescent="0.25">
      <c r="B41" s="473" t="s">
        <v>415</v>
      </c>
      <c r="O41" s="59"/>
      <c r="P41" s="59"/>
      <c r="Q41" s="59"/>
      <c r="R41" s="59"/>
      <c r="S41" s="59"/>
      <c r="T41" s="59"/>
      <c r="U41" s="59"/>
      <c r="V41" s="59"/>
      <c r="W41" s="59"/>
      <c r="X41" s="59"/>
      <c r="Y41" s="59"/>
      <c r="Z41" s="59"/>
      <c r="AA41" s="50"/>
      <c r="AB41" s="50"/>
      <c r="AC41" s="50"/>
      <c r="AD41" s="50"/>
      <c r="AE41" s="50"/>
      <c r="AF41" s="50"/>
      <c r="AG41" s="50"/>
      <c r="AH41" s="50"/>
      <c r="AI41" s="50"/>
      <c r="AJ41" s="50"/>
    </row>
    <row r="42" spans="2:36" ht="18" x14ac:dyDescent="0.25">
      <c r="B42" s="473" t="s">
        <v>416</v>
      </c>
      <c r="O42" s="59"/>
      <c r="P42" s="59"/>
      <c r="Q42" s="59"/>
      <c r="R42" s="59"/>
      <c r="S42" s="59"/>
      <c r="T42" s="59"/>
      <c r="U42" s="59"/>
      <c r="V42" s="59"/>
      <c r="W42" s="59"/>
      <c r="X42" s="59"/>
      <c r="Y42" s="59"/>
      <c r="Z42" s="59"/>
      <c r="AA42" s="50"/>
      <c r="AB42" s="50"/>
      <c r="AC42" s="50"/>
      <c r="AD42" s="50"/>
      <c r="AE42" s="50"/>
      <c r="AF42" s="50"/>
      <c r="AG42" s="50"/>
      <c r="AH42" s="50"/>
      <c r="AI42" s="50"/>
      <c r="AJ42" s="50"/>
    </row>
    <row r="43" spans="2:36" ht="15" customHeight="1" x14ac:dyDescent="0.2">
      <c r="O43" s="59"/>
      <c r="P43" s="59"/>
      <c r="Q43" s="59"/>
      <c r="R43" s="59"/>
      <c r="S43" s="59"/>
      <c r="T43" s="59"/>
      <c r="U43" s="59"/>
      <c r="V43" s="59"/>
      <c r="W43" s="59"/>
      <c r="X43" s="59"/>
      <c r="Y43" s="59"/>
      <c r="Z43" s="59"/>
    </row>
    <row r="44" spans="2:36" ht="15" customHeight="1" x14ac:dyDescent="0.2">
      <c r="O44" s="59"/>
      <c r="P44" s="59"/>
      <c r="Q44" s="59"/>
      <c r="R44" s="59"/>
      <c r="S44" s="59"/>
      <c r="T44" s="59"/>
      <c r="U44" s="59"/>
      <c r="V44" s="59"/>
      <c r="W44" s="59"/>
      <c r="X44" s="59"/>
      <c r="Y44" s="59"/>
      <c r="Z44" s="59"/>
    </row>
    <row r="45" spans="2:36" ht="15" customHeight="1" x14ac:dyDescent="0.2">
      <c r="O45" s="59"/>
      <c r="P45" s="59"/>
      <c r="Q45" s="59"/>
      <c r="R45" s="59"/>
      <c r="S45" s="59"/>
      <c r="T45" s="59"/>
      <c r="U45" s="59"/>
      <c r="V45" s="59"/>
      <c r="W45" s="59"/>
      <c r="X45" s="59"/>
      <c r="Y45" s="59"/>
      <c r="Z45" s="59"/>
    </row>
    <row r="46" spans="2:36" ht="15" customHeight="1" x14ac:dyDescent="0.2">
      <c r="O46" s="59"/>
      <c r="P46" s="59"/>
      <c r="Q46" s="59"/>
      <c r="R46" s="59"/>
      <c r="S46" s="59"/>
      <c r="T46" s="59"/>
      <c r="U46" s="59"/>
      <c r="V46" s="59"/>
      <c r="W46" s="59"/>
      <c r="X46" s="59"/>
      <c r="Y46" s="59"/>
      <c r="Z46" s="59"/>
    </row>
    <row r="47" spans="2:36" ht="15" customHeight="1" x14ac:dyDescent="0.2">
      <c r="O47" s="59"/>
      <c r="P47" s="59"/>
      <c r="Q47" s="59"/>
      <c r="R47" s="59"/>
      <c r="S47" s="59"/>
      <c r="T47" s="59"/>
      <c r="U47" s="59"/>
      <c r="V47" s="59"/>
      <c r="W47" s="59"/>
      <c r="X47" s="59"/>
      <c r="Y47" s="59"/>
      <c r="Z47" s="59"/>
    </row>
    <row r="48" spans="2:36" ht="15" customHeight="1" x14ac:dyDescent="0.2">
      <c r="O48" s="59"/>
      <c r="P48" s="59"/>
      <c r="Q48" s="59"/>
      <c r="R48" s="59"/>
      <c r="S48" s="59"/>
      <c r="T48" s="59"/>
      <c r="U48" s="59"/>
      <c r="V48" s="59"/>
      <c r="W48" s="59"/>
      <c r="X48" s="59"/>
      <c r="Y48" s="59"/>
      <c r="Z48" s="59"/>
    </row>
    <row r="49" spans="15:26" ht="15" customHeight="1" x14ac:dyDescent="0.2">
      <c r="O49" s="59"/>
      <c r="P49" s="59"/>
      <c r="Q49" s="59"/>
      <c r="R49" s="59"/>
      <c r="S49" s="59"/>
      <c r="T49" s="59"/>
      <c r="U49" s="59"/>
      <c r="V49" s="59"/>
      <c r="W49" s="59"/>
      <c r="X49" s="59"/>
      <c r="Y49" s="59"/>
      <c r="Z49" s="59"/>
    </row>
    <row r="50" spans="15:26" ht="15" customHeight="1" x14ac:dyDescent="0.2">
      <c r="O50" s="59"/>
      <c r="P50" s="59"/>
      <c r="Q50" s="59"/>
      <c r="R50" s="59"/>
      <c r="S50" s="59"/>
      <c r="T50" s="59"/>
      <c r="U50" s="59"/>
      <c r="V50" s="59"/>
      <c r="W50" s="59"/>
      <c r="X50" s="59"/>
      <c r="Y50" s="59"/>
      <c r="Z50" s="59"/>
    </row>
    <row r="51" spans="15:26" ht="15" customHeight="1" x14ac:dyDescent="0.2">
      <c r="O51" s="59"/>
      <c r="P51" s="59"/>
      <c r="Q51" s="59"/>
      <c r="R51" s="59"/>
      <c r="S51" s="59"/>
      <c r="T51" s="59"/>
      <c r="U51" s="59"/>
      <c r="V51" s="59"/>
      <c r="W51" s="59"/>
      <c r="X51" s="59"/>
      <c r="Y51" s="59"/>
      <c r="Z51" s="59"/>
    </row>
    <row r="52" spans="15:26" ht="15" customHeight="1" x14ac:dyDescent="0.2">
      <c r="O52" s="59"/>
      <c r="P52" s="59"/>
      <c r="Q52" s="59"/>
      <c r="R52" s="59"/>
      <c r="S52" s="59"/>
      <c r="T52" s="59"/>
      <c r="U52" s="59"/>
      <c r="V52" s="59"/>
      <c r="W52" s="59"/>
      <c r="X52" s="59"/>
      <c r="Y52" s="59"/>
      <c r="Z52" s="59"/>
    </row>
  </sheetData>
  <mergeCells count="2">
    <mergeCell ref="B25:K25"/>
    <mergeCell ref="B26:K26"/>
  </mergeCells>
  <phoneticPr fontId="18" type="noConversion"/>
  <printOptions horizontalCentered="1"/>
  <pageMargins left="0.25" right="0.25" top="0.75" bottom="0.75" header="0.5" footer="0.5"/>
  <pageSetup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B1:AC47"/>
  <sheetViews>
    <sheetView zoomScale="70" zoomScaleNormal="70" workbookViewId="0">
      <selection activeCell="B6" sqref="B6"/>
    </sheetView>
  </sheetViews>
  <sheetFormatPr defaultRowHeight="15" x14ac:dyDescent="0.2"/>
  <cols>
    <col min="3" max="3" width="10.33203125" customWidth="1"/>
    <col min="4" max="4" width="9.21875" customWidth="1"/>
    <col min="5" max="5" width="10.33203125" customWidth="1"/>
    <col min="6" max="6" width="9" customWidth="1"/>
    <col min="7" max="7" width="10.44140625" customWidth="1"/>
    <col min="9" max="9" width="9.88671875" customWidth="1"/>
    <col min="14" max="14" width="8.109375" customWidth="1"/>
  </cols>
  <sheetData>
    <row r="1" spans="2:26" ht="18" x14ac:dyDescent="0.25">
      <c r="B1" s="4" t="s">
        <v>353</v>
      </c>
      <c r="C1" s="3"/>
      <c r="D1" s="3"/>
      <c r="E1" s="3"/>
      <c r="F1" s="3"/>
      <c r="G1" s="3"/>
      <c r="H1" s="3"/>
      <c r="I1" s="3"/>
      <c r="J1" s="3"/>
      <c r="K1" s="3"/>
      <c r="O1" s="61"/>
      <c r="P1" s="62"/>
      <c r="Q1" s="62"/>
      <c r="R1" s="62"/>
      <c r="S1" s="62"/>
      <c r="T1" s="62"/>
      <c r="U1" s="62"/>
      <c r="V1" s="62"/>
      <c r="W1" s="62"/>
      <c r="X1" s="62"/>
      <c r="Y1" s="62"/>
      <c r="Z1" s="62"/>
    </row>
    <row r="2" spans="2:26" ht="18" x14ac:dyDescent="0.25">
      <c r="B2" s="14" t="s">
        <v>15</v>
      </c>
      <c r="C2" s="3"/>
      <c r="D2" s="3"/>
      <c r="E2" s="3"/>
      <c r="F2" s="3"/>
      <c r="G2" s="3"/>
      <c r="H2" s="3"/>
      <c r="I2" s="3"/>
      <c r="J2" s="3"/>
      <c r="K2" s="3"/>
      <c r="O2" s="61"/>
      <c r="P2" s="62"/>
      <c r="Q2" s="62"/>
      <c r="R2" s="62"/>
      <c r="S2" s="62"/>
      <c r="T2" s="62"/>
      <c r="U2" s="62"/>
      <c r="V2" s="62"/>
      <c r="W2" s="62"/>
      <c r="X2" s="62"/>
      <c r="Y2" s="62"/>
      <c r="Z2" s="62"/>
    </row>
    <row r="3" spans="2:26" ht="15.75" x14ac:dyDescent="0.25">
      <c r="B3" s="4" t="s">
        <v>388</v>
      </c>
      <c r="C3" s="3"/>
      <c r="D3" s="3"/>
      <c r="E3" s="3"/>
      <c r="F3" s="3"/>
      <c r="G3" s="3"/>
      <c r="H3" s="3"/>
      <c r="I3" s="3"/>
      <c r="J3" s="3"/>
      <c r="K3" s="3"/>
      <c r="O3" s="60"/>
      <c r="P3" s="62"/>
      <c r="Q3" s="62"/>
      <c r="R3" s="62"/>
      <c r="S3" s="62"/>
      <c r="T3" s="62"/>
      <c r="U3" s="62"/>
      <c r="V3" s="62"/>
      <c r="W3" s="62"/>
      <c r="X3" s="62"/>
      <c r="Y3" s="62"/>
      <c r="Z3" s="62"/>
    </row>
    <row r="4" spans="2:26" ht="15.75" x14ac:dyDescent="0.25">
      <c r="B4" s="88">
        <f>ESC!$B$4</f>
        <v>45992</v>
      </c>
      <c r="C4" s="3"/>
      <c r="D4" s="3"/>
      <c r="E4" s="3"/>
      <c r="F4" s="3"/>
      <c r="G4" s="3"/>
      <c r="H4" s="3"/>
      <c r="I4" s="3"/>
      <c r="J4" s="3"/>
      <c r="K4" s="3"/>
      <c r="O4" s="63"/>
      <c r="P4" s="62"/>
      <c r="Q4" s="62"/>
      <c r="R4" s="62"/>
      <c r="S4" s="62"/>
      <c r="T4" s="62"/>
      <c r="U4" s="62"/>
      <c r="V4" s="62"/>
      <c r="W4" s="62"/>
      <c r="X4" s="62"/>
      <c r="Y4" s="62"/>
      <c r="Z4" s="62"/>
    </row>
    <row r="5" spans="2:26" ht="15.75" x14ac:dyDescent="0.25">
      <c r="B5" s="16"/>
      <c r="C5" s="3"/>
      <c r="D5" s="3"/>
      <c r="E5" s="3"/>
      <c r="F5" s="3"/>
      <c r="G5" s="3"/>
      <c r="H5" s="3"/>
      <c r="I5" s="3"/>
      <c r="J5" s="3"/>
      <c r="K5" s="3"/>
      <c r="L5" s="3"/>
      <c r="M5" s="3"/>
      <c r="O5" s="64"/>
      <c r="P5" s="62"/>
      <c r="Q5" s="62"/>
      <c r="R5" s="62"/>
      <c r="S5" s="62"/>
      <c r="T5" s="62"/>
      <c r="U5" s="62"/>
      <c r="V5" s="62"/>
      <c r="W5" s="62"/>
      <c r="X5" s="62"/>
      <c r="Y5" s="62"/>
      <c r="Z5" s="62"/>
    </row>
    <row r="6" spans="2:26" ht="15.75" x14ac:dyDescent="0.25">
      <c r="D6" s="94" t="s">
        <v>16</v>
      </c>
      <c r="E6" s="95"/>
      <c r="F6" s="95"/>
      <c r="G6" s="95"/>
      <c r="H6" s="95"/>
      <c r="I6" s="96"/>
      <c r="J6" s="9"/>
      <c r="K6" s="9"/>
      <c r="O6" s="57"/>
      <c r="P6" s="57"/>
      <c r="Q6" s="65"/>
      <c r="R6" s="65"/>
      <c r="S6" s="65"/>
      <c r="T6" s="65"/>
      <c r="U6" s="65"/>
      <c r="V6" s="65"/>
      <c r="W6" s="65"/>
      <c r="X6" s="65"/>
      <c r="Y6" s="57"/>
      <c r="Z6" s="57"/>
    </row>
    <row r="7" spans="2:26" x14ac:dyDescent="0.2">
      <c r="D7" s="13" t="s">
        <v>1</v>
      </c>
      <c r="E7" s="13" t="s">
        <v>20</v>
      </c>
      <c r="F7" s="13" t="s">
        <v>4</v>
      </c>
      <c r="G7" s="13" t="s">
        <v>21</v>
      </c>
      <c r="H7" s="13" t="s">
        <v>18</v>
      </c>
      <c r="I7" s="127" t="s">
        <v>236</v>
      </c>
      <c r="J7" s="22"/>
      <c r="K7" s="22"/>
      <c r="O7" s="57"/>
      <c r="P7" s="57"/>
      <c r="Q7" s="62"/>
      <c r="R7" s="62"/>
      <c r="S7" s="62"/>
      <c r="T7" s="62"/>
      <c r="U7" s="62"/>
      <c r="V7" s="62"/>
      <c r="W7" s="62"/>
      <c r="X7" s="62"/>
      <c r="Y7" s="57"/>
      <c r="Z7" s="57"/>
    </row>
    <row r="8" spans="2:26" x14ac:dyDescent="0.2">
      <c r="D8" s="13" t="s">
        <v>2</v>
      </c>
      <c r="E8" s="13" t="s">
        <v>23</v>
      </c>
      <c r="F8" s="13" t="s">
        <v>5</v>
      </c>
      <c r="G8" s="13" t="s">
        <v>25</v>
      </c>
      <c r="H8" s="13" t="s">
        <v>22</v>
      </c>
      <c r="I8" s="110" t="s">
        <v>237</v>
      </c>
      <c r="J8" s="22"/>
      <c r="K8" s="22"/>
      <c r="O8" s="57"/>
      <c r="P8" s="57"/>
      <c r="Q8" s="62"/>
      <c r="R8" s="62"/>
      <c r="S8" s="62"/>
      <c r="T8" s="62"/>
      <c r="U8" s="62"/>
      <c r="V8" s="62"/>
      <c r="W8" s="62"/>
      <c r="X8" s="62"/>
      <c r="Y8" s="57"/>
      <c r="Z8" s="57"/>
    </row>
    <row r="9" spans="2:26" x14ac:dyDescent="0.2">
      <c r="D9" s="13" t="s">
        <v>3</v>
      </c>
      <c r="E9" s="13" t="s">
        <v>17</v>
      </c>
      <c r="F9" s="13" t="s">
        <v>24</v>
      </c>
      <c r="G9" s="13" t="s">
        <v>19</v>
      </c>
      <c r="H9" s="13" t="s">
        <v>26</v>
      </c>
      <c r="I9" s="110" t="s">
        <v>235</v>
      </c>
      <c r="J9" s="22"/>
      <c r="K9" s="22"/>
      <c r="O9" s="57"/>
      <c r="P9" s="57"/>
      <c r="Q9" s="62"/>
      <c r="R9" s="62"/>
      <c r="S9" s="62"/>
      <c r="T9" s="62"/>
      <c r="U9" s="62"/>
      <c r="V9" s="62"/>
      <c r="W9" s="62"/>
      <c r="X9" s="62"/>
      <c r="Y9" s="57"/>
      <c r="Z9" s="57"/>
    </row>
    <row r="10" spans="2:26" x14ac:dyDescent="0.2">
      <c r="O10" s="57"/>
      <c r="P10" s="57"/>
      <c r="Q10" s="57"/>
      <c r="R10" s="57"/>
      <c r="S10" s="57"/>
      <c r="T10" s="57"/>
      <c r="U10" s="57"/>
      <c r="V10" s="57"/>
      <c r="W10" s="57"/>
      <c r="X10" s="57"/>
      <c r="Y10" s="57"/>
      <c r="Z10" s="57"/>
    </row>
    <row r="11" spans="2:26" x14ac:dyDescent="0.2">
      <c r="O11" s="57"/>
      <c r="P11" s="66"/>
      <c r="Q11" s="66"/>
      <c r="R11" s="57"/>
      <c r="S11" s="57"/>
      <c r="T11" s="57"/>
      <c r="U11" s="57"/>
      <c r="V11" s="57"/>
      <c r="W11" s="57"/>
      <c r="X11" s="57"/>
      <c r="Y11" s="57"/>
      <c r="Z11" s="57"/>
    </row>
    <row r="12" spans="2:26" ht="15.75" x14ac:dyDescent="0.25">
      <c r="B12" s="97" t="s">
        <v>233</v>
      </c>
      <c r="C12" s="98"/>
      <c r="D12" s="98"/>
      <c r="E12" s="98"/>
      <c r="F12" s="98"/>
      <c r="G12" s="98"/>
      <c r="H12" s="98"/>
      <c r="I12" s="98"/>
      <c r="J12" s="98"/>
      <c r="K12" s="99"/>
      <c r="L12" s="9"/>
      <c r="M12" s="9"/>
      <c r="O12" s="60"/>
      <c r="P12" s="60"/>
      <c r="Q12" s="60"/>
      <c r="R12" s="60"/>
      <c r="S12" s="60"/>
      <c r="T12" s="60"/>
      <c r="U12" s="60"/>
      <c r="V12" s="60"/>
      <c r="W12" s="60"/>
      <c r="X12" s="60"/>
      <c r="Y12" s="60"/>
      <c r="Z12" s="60"/>
    </row>
    <row r="13" spans="2:26" ht="15.75" x14ac:dyDescent="0.25">
      <c r="B13" s="100" t="s">
        <v>27</v>
      </c>
      <c r="C13" s="101"/>
      <c r="D13" s="101"/>
      <c r="E13" s="101"/>
      <c r="F13" s="101"/>
      <c r="G13" s="101"/>
      <c r="H13" s="101"/>
      <c r="I13" s="101"/>
      <c r="J13" s="101"/>
      <c r="K13" s="102"/>
      <c r="L13" s="9"/>
      <c r="M13" s="9"/>
      <c r="O13" s="60"/>
      <c r="P13" s="60"/>
      <c r="Q13" s="60"/>
      <c r="R13" s="60"/>
      <c r="S13" s="60"/>
      <c r="T13" s="60"/>
      <c r="U13" s="60"/>
      <c r="V13" s="60"/>
      <c r="W13" s="60"/>
      <c r="X13" s="60"/>
      <c r="Y13" s="60"/>
      <c r="Z13" s="60"/>
    </row>
    <row r="14" spans="2:26" x14ac:dyDescent="0.2">
      <c r="B14" s="8"/>
      <c r="C14" s="13" t="s">
        <v>1</v>
      </c>
      <c r="D14" s="13" t="s">
        <v>2</v>
      </c>
      <c r="E14" s="13" t="s">
        <v>3</v>
      </c>
      <c r="F14" s="13" t="s">
        <v>4</v>
      </c>
      <c r="G14" s="13" t="s">
        <v>5</v>
      </c>
      <c r="H14" s="13" t="s">
        <v>24</v>
      </c>
      <c r="I14" s="13" t="s">
        <v>18</v>
      </c>
      <c r="J14" s="13" t="s">
        <v>22</v>
      </c>
      <c r="K14" s="13" t="s">
        <v>26</v>
      </c>
      <c r="L14" s="22"/>
      <c r="M14" s="22"/>
      <c r="O14" s="56"/>
      <c r="P14" s="67"/>
      <c r="Q14" s="67"/>
      <c r="R14" s="67"/>
      <c r="S14" s="67"/>
      <c r="T14" s="67"/>
      <c r="U14" s="67"/>
      <c r="V14" s="67"/>
      <c r="W14" s="67"/>
      <c r="X14" s="67"/>
      <c r="Y14" s="67"/>
      <c r="Z14" s="67"/>
    </row>
    <row r="15" spans="2:26" ht="15.75" x14ac:dyDescent="0.25">
      <c r="B15" s="8" t="s">
        <v>1</v>
      </c>
      <c r="C15" s="325">
        <f>ROUND('LMR SB LDS'!P17*ESC!$C$10*ESC!$C$12,0)</f>
        <v>1776</v>
      </c>
      <c r="D15" s="325">
        <f>ROUND('LMR SB LDS'!Q17*ESC!$C$10*ESC!$C$12,0)</f>
        <v>2341</v>
      </c>
      <c r="E15" s="325">
        <f>ROUND('LMR SB LDS'!R17*ESC!$C$10*ESC!$C$12,0)</f>
        <v>3283</v>
      </c>
      <c r="F15" s="325">
        <f>ROUND('LMR SB LDS'!S17*ESC!$C$10*ESC!$C$12,0)</f>
        <v>3773</v>
      </c>
      <c r="G15" s="325">
        <f>ROUND('LMR SB LDS'!T17*ESC!$C$10*ESC!$C$12,0)</f>
        <v>4267</v>
      </c>
      <c r="H15" s="325">
        <f>ROUND('LMR SB LDS'!U17*ESC!$C$10*ESC!$C$12,0)</f>
        <v>4756</v>
      </c>
      <c r="I15" s="325">
        <f>ROUND('LMR SB LDS'!V17*ESC!$C$10*ESC!$C$12,0)</f>
        <v>5251</v>
      </c>
      <c r="J15" s="325">
        <f>ROUND('LMR SB LDS'!W17*ESC!$C$10*ESC!$C$12,0)</f>
        <v>5788</v>
      </c>
      <c r="K15" s="325">
        <f>ROUND('LMR SB LDS'!X17*ESC!$C$10*ESC!$C$12,0)</f>
        <v>6304</v>
      </c>
      <c r="M15" s="109"/>
      <c r="O15" s="56"/>
      <c r="P15" s="68"/>
      <c r="Q15" s="68"/>
      <c r="R15" s="68"/>
      <c r="S15" s="68"/>
      <c r="T15" s="68"/>
      <c r="U15" s="68"/>
      <c r="V15" s="68"/>
      <c r="W15" s="68"/>
      <c r="X15" s="68"/>
      <c r="Y15" s="68"/>
      <c r="Z15" s="68"/>
    </row>
    <row r="16" spans="2:26" ht="15.75" x14ac:dyDescent="0.25">
      <c r="B16" s="8" t="s">
        <v>2</v>
      </c>
      <c r="C16" s="325">
        <f>ROUND('LMR SB LDS'!P18*ESC!$C$10*ESC!$C$12,0)</f>
        <v>2341</v>
      </c>
      <c r="D16" s="325">
        <f>ROUND('LMR SB LDS'!Q18*ESC!$C$10*ESC!$C$12,0)</f>
        <v>1776</v>
      </c>
      <c r="E16" s="325">
        <f>ROUND('LMR SB LDS'!R18*ESC!$C$10*ESC!$C$12,0)</f>
        <v>2341</v>
      </c>
      <c r="F16" s="325">
        <f>ROUND('LMR SB LDS'!S18*ESC!$C$10*ESC!$C$12,0)</f>
        <v>3283</v>
      </c>
      <c r="G16" s="325">
        <f>ROUND('LMR SB LDS'!T18*ESC!$C$10*ESC!$C$12,0)</f>
        <v>3773</v>
      </c>
      <c r="H16" s="325">
        <f>ROUND('LMR SB LDS'!U18*ESC!$C$10*ESC!$C$12,0)</f>
        <v>4267</v>
      </c>
      <c r="I16" s="325">
        <f>ROUND('LMR SB LDS'!V18*ESC!$C$10*ESC!$C$12,0)</f>
        <v>4756</v>
      </c>
      <c r="J16" s="325">
        <f>ROUND('LMR SB LDS'!W18*ESC!$C$10*ESC!$C$12,0)</f>
        <v>5251</v>
      </c>
      <c r="K16" s="325">
        <f>ROUND('LMR SB LDS'!X18*ESC!$C$10*ESC!$C$12,0)</f>
        <v>5788</v>
      </c>
      <c r="M16" s="109"/>
      <c r="O16" s="56"/>
      <c r="P16" s="68"/>
      <c r="Q16" s="68"/>
      <c r="R16" s="68"/>
      <c r="S16" s="68"/>
      <c r="T16" s="68"/>
      <c r="U16" s="68"/>
      <c r="V16" s="68"/>
      <c r="W16" s="68"/>
      <c r="X16" s="68"/>
      <c r="Y16" s="68"/>
      <c r="Z16" s="68"/>
    </row>
    <row r="17" spans="2:26" ht="15.75" x14ac:dyDescent="0.25">
      <c r="B17" s="8" t="s">
        <v>3</v>
      </c>
      <c r="C17" s="325">
        <f>ROUND('LMR SB LDS'!P19*ESC!$C$10*ESC!$C$12,0)</f>
        <v>3283</v>
      </c>
      <c r="D17" s="325">
        <f>ROUND('LMR SB LDS'!Q19*ESC!$C$10*ESC!$C$12,0)</f>
        <v>2341</v>
      </c>
      <c r="E17" s="325">
        <f>ROUND('LMR SB LDS'!R19*ESC!$C$10*ESC!$C$12,0)</f>
        <v>1776</v>
      </c>
      <c r="F17" s="325">
        <f>ROUND('LMR SB LDS'!S19*ESC!$C$10*ESC!$C$12,0)</f>
        <v>2341</v>
      </c>
      <c r="G17" s="325">
        <f>ROUND('LMR SB LDS'!T19*ESC!$C$10*ESC!$C$12,0)</f>
        <v>3283</v>
      </c>
      <c r="H17" s="325">
        <f>ROUND('LMR SB LDS'!U19*ESC!$C$10*ESC!$C$12,0)</f>
        <v>3773</v>
      </c>
      <c r="I17" s="325">
        <f>ROUND('LMR SB LDS'!V19*ESC!$C$10*ESC!$C$12,0)</f>
        <v>4267</v>
      </c>
      <c r="J17" s="325">
        <f>ROUND('LMR SB LDS'!W19*ESC!$C$10*ESC!$C$12,0)</f>
        <v>4756</v>
      </c>
      <c r="K17" s="325">
        <f>ROUND('LMR SB LDS'!X19*ESC!$C$10*ESC!$C$12,0)</f>
        <v>5251</v>
      </c>
      <c r="M17" s="109"/>
      <c r="O17" s="56"/>
      <c r="P17" s="68"/>
      <c r="Q17" s="68"/>
      <c r="R17" s="68"/>
      <c r="S17" s="68"/>
      <c r="T17" s="68"/>
      <c r="U17" s="68"/>
      <c r="V17" s="68"/>
      <c r="W17" s="68"/>
      <c r="X17" s="68"/>
      <c r="Y17" s="68"/>
      <c r="Z17" s="68"/>
    </row>
    <row r="18" spans="2:26" ht="15.75" x14ac:dyDescent="0.25">
      <c r="B18" s="8" t="s">
        <v>4</v>
      </c>
      <c r="C18" s="325">
        <f>ROUND('LMR SB LDS'!P20*ESC!$C$10*ESC!$C$12,0)</f>
        <v>3773</v>
      </c>
      <c r="D18" s="325">
        <f>ROUND('LMR SB LDS'!Q20*ESC!$C$10*ESC!$C$12,0)</f>
        <v>3283</v>
      </c>
      <c r="E18" s="325">
        <f>ROUND('LMR SB LDS'!R20*ESC!$C$10*ESC!$C$12,0)</f>
        <v>2341</v>
      </c>
      <c r="F18" s="325">
        <f>ROUND('LMR SB LDS'!S20*ESC!$C$10*ESC!$C$12,0)</f>
        <v>1776</v>
      </c>
      <c r="G18" s="325">
        <f>ROUND('LMR SB LDS'!T20*ESC!$C$10*ESC!$C$12,0)</f>
        <v>2341</v>
      </c>
      <c r="H18" s="325">
        <f>ROUND('LMR SB LDS'!U20*ESC!$C$10*ESC!$C$12,0)</f>
        <v>3283</v>
      </c>
      <c r="I18" s="325">
        <f>ROUND('LMR SB LDS'!V20*ESC!$C$10*ESC!$C$12,0)</f>
        <v>3773</v>
      </c>
      <c r="J18" s="325">
        <f>ROUND('LMR SB LDS'!W20*ESC!$C$10*ESC!$C$12,0)</f>
        <v>4267</v>
      </c>
      <c r="K18" s="325">
        <f>ROUND('LMR SB LDS'!X20*ESC!$C$10*ESC!$C$12,0)</f>
        <v>4756</v>
      </c>
      <c r="M18" s="109"/>
      <c r="O18" s="56"/>
      <c r="P18" s="68"/>
      <c r="Q18" s="68"/>
      <c r="R18" s="68"/>
      <c r="S18" s="68"/>
      <c r="T18" s="68"/>
      <c r="U18" s="68"/>
      <c r="V18" s="68"/>
      <c r="W18" s="68"/>
      <c r="X18" s="68"/>
      <c r="Y18" s="68"/>
      <c r="Z18" s="68"/>
    </row>
    <row r="19" spans="2:26" ht="15.75" x14ac:dyDescent="0.25">
      <c r="B19" s="8" t="s">
        <v>5</v>
      </c>
      <c r="C19" s="325">
        <f>ROUND('LMR SB LDS'!P21*ESC!$C$10*ESC!$C$12,0)</f>
        <v>4267</v>
      </c>
      <c r="D19" s="325">
        <f>ROUND('LMR SB LDS'!Q21*ESC!$C$10*ESC!$C$12,0)</f>
        <v>3773</v>
      </c>
      <c r="E19" s="325">
        <f>ROUND('LMR SB LDS'!R21*ESC!$C$10*ESC!$C$12,0)</f>
        <v>3283</v>
      </c>
      <c r="F19" s="325">
        <f>ROUND('LMR SB LDS'!S21*ESC!$C$10*ESC!$C$12,0)</f>
        <v>2341</v>
      </c>
      <c r="G19" s="325">
        <f>ROUND('LMR SB LDS'!T21*ESC!$C$10*ESC!$C$12,0)</f>
        <v>1776</v>
      </c>
      <c r="H19" s="325">
        <f>ROUND('LMR SB LDS'!U21*ESC!$C$10*ESC!$C$12,0)</f>
        <v>2341</v>
      </c>
      <c r="I19" s="325">
        <f>ROUND('LMR SB LDS'!V21*ESC!$C$10*ESC!$C$12,0)</f>
        <v>3283</v>
      </c>
      <c r="J19" s="325">
        <f>ROUND('LMR SB LDS'!W21*ESC!$C$10*ESC!$C$12,0)</f>
        <v>3773</v>
      </c>
      <c r="K19" s="325">
        <f>ROUND('LMR SB LDS'!X21*ESC!$C$10*ESC!$C$12,0)</f>
        <v>4267</v>
      </c>
      <c r="M19" s="109"/>
      <c r="O19" s="56"/>
      <c r="P19" s="68"/>
      <c r="Q19" s="68"/>
      <c r="R19" s="68"/>
      <c r="S19" s="68"/>
      <c r="T19" s="68"/>
      <c r="U19" s="68"/>
      <c r="V19" s="68"/>
      <c r="W19" s="68"/>
      <c r="X19" s="68"/>
      <c r="Y19" s="68"/>
      <c r="Z19" s="68"/>
    </row>
    <row r="20" spans="2:26" ht="15.75" x14ac:dyDescent="0.25">
      <c r="B20" s="8" t="s">
        <v>24</v>
      </c>
      <c r="C20" s="325">
        <f>ROUND('LMR SB LDS'!P22*ESC!$C$10*ESC!$C$12,0)</f>
        <v>4756</v>
      </c>
      <c r="D20" s="325">
        <f>ROUND('LMR SB LDS'!Q22*ESC!$C$10*ESC!$C$12,0)</f>
        <v>4267</v>
      </c>
      <c r="E20" s="325">
        <f>ROUND('LMR SB LDS'!R22*ESC!$C$10*ESC!$C$12,0)</f>
        <v>3773</v>
      </c>
      <c r="F20" s="325">
        <f>ROUND('LMR SB LDS'!S22*ESC!$C$10*ESC!$C$12,0)</f>
        <v>3283</v>
      </c>
      <c r="G20" s="325">
        <f>ROUND('LMR SB LDS'!T22*ESC!$C$10*ESC!$C$12,0)</f>
        <v>2341</v>
      </c>
      <c r="H20" s="325">
        <f>ROUND('LMR SB LDS'!U22*ESC!$C$10*ESC!$C$12,0)</f>
        <v>1776</v>
      </c>
      <c r="I20" s="325">
        <f>ROUND('LMR SB LDS'!V22*ESC!$C$10*ESC!$C$12,0)</f>
        <v>2341</v>
      </c>
      <c r="J20" s="325">
        <f>ROUND('LMR SB LDS'!W22*ESC!$C$10*ESC!$C$12,0)</f>
        <v>3283</v>
      </c>
      <c r="K20" s="325">
        <f>ROUND('LMR SB LDS'!X22*ESC!$C$10*ESC!$C$12,0)</f>
        <v>3773</v>
      </c>
      <c r="M20" s="109"/>
      <c r="O20" s="56"/>
      <c r="P20" s="68"/>
      <c r="Q20" s="68"/>
      <c r="R20" s="68"/>
      <c r="S20" s="68"/>
      <c r="T20" s="68"/>
      <c r="U20" s="68"/>
      <c r="V20" s="68"/>
      <c r="W20" s="68"/>
      <c r="X20" s="68"/>
      <c r="Y20" s="68"/>
      <c r="Z20" s="68"/>
    </row>
    <row r="21" spans="2:26" ht="15.75" x14ac:dyDescent="0.25">
      <c r="B21" s="8" t="s">
        <v>18</v>
      </c>
      <c r="C21" s="325">
        <f>ROUND('LMR SB LDS'!P23*ESC!$C$10*ESC!$C$12,0)</f>
        <v>5251</v>
      </c>
      <c r="D21" s="325">
        <f>ROUND('LMR SB LDS'!Q23*ESC!$C$10*ESC!$C$12,0)</f>
        <v>4756</v>
      </c>
      <c r="E21" s="325">
        <f>ROUND('LMR SB LDS'!R23*ESC!$C$10*ESC!$C$12,0)</f>
        <v>4267</v>
      </c>
      <c r="F21" s="325">
        <f>ROUND('LMR SB LDS'!S23*ESC!$C$10*ESC!$C$12,0)</f>
        <v>3773</v>
      </c>
      <c r="G21" s="325">
        <f>ROUND('LMR SB LDS'!T23*ESC!$C$10*ESC!$C$12,0)</f>
        <v>3283</v>
      </c>
      <c r="H21" s="325">
        <f>ROUND('LMR SB LDS'!U23*ESC!$C$10*ESC!$C$12,0)</f>
        <v>2341</v>
      </c>
      <c r="I21" s="325">
        <f>ROUND('LMR SB LDS'!V23*ESC!$C$10*ESC!$C$12,0)</f>
        <v>1776</v>
      </c>
      <c r="J21" s="325">
        <f>ROUND('LMR SB LDS'!W23*ESC!$C$10*ESC!$C$12,0)</f>
        <v>2341</v>
      </c>
      <c r="K21" s="325">
        <f>ROUND('LMR SB LDS'!X23*ESC!$C$10*ESC!$C$12,0)</f>
        <v>3283</v>
      </c>
      <c r="M21" s="109"/>
      <c r="O21" s="56"/>
      <c r="P21" s="68"/>
      <c r="Q21" s="68"/>
      <c r="R21" s="68"/>
      <c r="S21" s="68"/>
      <c r="T21" s="68"/>
      <c r="U21" s="68"/>
      <c r="V21" s="68"/>
      <c r="W21" s="68"/>
      <c r="X21" s="68"/>
      <c r="Y21" s="68"/>
      <c r="Z21" s="68"/>
    </row>
    <row r="22" spans="2:26" ht="15.75" x14ac:dyDescent="0.25">
      <c r="B22" s="8" t="s">
        <v>22</v>
      </c>
      <c r="C22" s="325">
        <f>ROUND('LMR SB LDS'!P24*ESC!$C$10*ESC!$C$12,0)</f>
        <v>5788</v>
      </c>
      <c r="D22" s="325">
        <f>ROUND('LMR SB LDS'!Q24*ESC!$C$10*ESC!$C$12,0)</f>
        <v>5251</v>
      </c>
      <c r="E22" s="325">
        <f>ROUND('LMR SB LDS'!R24*ESC!$C$10*ESC!$C$12,0)</f>
        <v>4756</v>
      </c>
      <c r="F22" s="325">
        <f>ROUND('LMR SB LDS'!S24*ESC!$C$10*ESC!$C$12,0)</f>
        <v>4267</v>
      </c>
      <c r="G22" s="325">
        <f>ROUND('LMR SB LDS'!T24*ESC!$C$10*ESC!$C$12,0)</f>
        <v>3773</v>
      </c>
      <c r="H22" s="325">
        <f>ROUND('LMR SB LDS'!U24*ESC!$C$10*ESC!$C$12,0)</f>
        <v>3283</v>
      </c>
      <c r="I22" s="325">
        <f>ROUND('LMR SB LDS'!V24*ESC!$C$10*ESC!$C$12,0)</f>
        <v>2341</v>
      </c>
      <c r="J22" s="325">
        <f>ROUND('LMR SB LDS'!W24*ESC!$C$10*ESC!$C$12,0)</f>
        <v>1776</v>
      </c>
      <c r="K22" s="325">
        <f>ROUND('LMR SB LDS'!X24*ESC!$C$10*ESC!$C$12,0)</f>
        <v>2341</v>
      </c>
      <c r="M22" s="109"/>
      <c r="O22" s="56"/>
      <c r="P22" s="68"/>
      <c r="Q22" s="68"/>
      <c r="R22" s="68"/>
      <c r="S22" s="68"/>
      <c r="T22" s="68"/>
      <c r="U22" s="68"/>
      <c r="V22" s="68"/>
      <c r="W22" s="68"/>
      <c r="X22" s="68"/>
      <c r="Y22" s="68"/>
      <c r="Z22" s="68"/>
    </row>
    <row r="23" spans="2:26" ht="15.75" x14ac:dyDescent="0.25">
      <c r="B23" s="8" t="s">
        <v>26</v>
      </c>
      <c r="C23" s="325">
        <f>ROUND('LMR SB LDS'!P25*ESC!$C$10*ESC!$C$12,0)</f>
        <v>6304</v>
      </c>
      <c r="D23" s="325">
        <f>ROUND('LMR SB LDS'!Q25*ESC!$C$10*ESC!$C$12,0)</f>
        <v>5788</v>
      </c>
      <c r="E23" s="325">
        <f>ROUND('LMR SB LDS'!R25*ESC!$C$10*ESC!$C$12,0)</f>
        <v>5251</v>
      </c>
      <c r="F23" s="325">
        <f>ROUND('LMR SB LDS'!S25*ESC!$C$10*ESC!$C$12,0)</f>
        <v>4756</v>
      </c>
      <c r="G23" s="325">
        <f>ROUND('LMR SB LDS'!T25*ESC!$C$10*ESC!$C$12,0)</f>
        <v>4267</v>
      </c>
      <c r="H23" s="325">
        <f>ROUND('LMR SB LDS'!U25*ESC!$C$10*ESC!$C$12,0)</f>
        <v>3773</v>
      </c>
      <c r="I23" s="325">
        <f>ROUND('LMR SB LDS'!V25*ESC!$C$10*ESC!$C$12,0)</f>
        <v>3283</v>
      </c>
      <c r="J23" s="325">
        <f>ROUND('LMR SB LDS'!W25*ESC!$C$10*ESC!$C$12,0)</f>
        <v>2341</v>
      </c>
      <c r="K23" s="325">
        <f>ROUND('LMR SB LDS'!X25*ESC!$C$10*ESC!$C$12,0)</f>
        <v>1776</v>
      </c>
      <c r="M23" s="109"/>
      <c r="O23" s="56"/>
      <c r="P23" s="68"/>
      <c r="Q23" s="68"/>
      <c r="R23" s="68"/>
      <c r="S23" s="68"/>
      <c r="T23" s="68"/>
      <c r="U23" s="68"/>
      <c r="V23" s="68"/>
      <c r="W23" s="68"/>
      <c r="X23" s="68"/>
      <c r="Y23" s="68"/>
      <c r="Z23" s="68"/>
    </row>
    <row r="24" spans="2:26" ht="15.75" x14ac:dyDescent="0.25">
      <c r="C24" s="109"/>
      <c r="D24" s="109"/>
      <c r="E24" s="109"/>
      <c r="F24" s="109"/>
      <c r="G24" s="109"/>
      <c r="H24" s="109"/>
      <c r="I24" s="109"/>
      <c r="J24" s="109"/>
      <c r="K24" s="109"/>
      <c r="L24" s="109"/>
      <c r="M24" s="109"/>
      <c r="O24" s="56"/>
      <c r="P24" s="68"/>
      <c r="Q24" s="68"/>
      <c r="R24" s="68"/>
      <c r="S24" s="68"/>
      <c r="T24" s="68"/>
      <c r="U24" s="68"/>
      <c r="V24" s="68"/>
      <c r="W24" s="68"/>
      <c r="X24" s="68"/>
      <c r="Y24" s="68"/>
      <c r="Z24" s="68"/>
    </row>
    <row r="25" spans="2:26" ht="15.75" x14ac:dyDescent="0.25">
      <c r="B25" s="645" t="s">
        <v>238</v>
      </c>
      <c r="C25" s="645"/>
      <c r="D25" s="645"/>
      <c r="E25" s="645"/>
      <c r="F25" s="645"/>
      <c r="G25" s="645"/>
      <c r="H25" s="645"/>
      <c r="I25" s="645"/>
      <c r="J25" s="645"/>
      <c r="K25" s="645"/>
      <c r="L25" s="109"/>
      <c r="M25" s="109"/>
      <c r="O25" s="56"/>
      <c r="P25" s="68"/>
      <c r="Q25" s="68"/>
      <c r="R25" s="68"/>
      <c r="S25" s="68"/>
      <c r="T25" s="68"/>
      <c r="U25" s="68"/>
      <c r="V25" s="68"/>
      <c r="W25" s="68"/>
      <c r="X25" s="68"/>
      <c r="Y25" s="68"/>
      <c r="Z25" s="68"/>
    </row>
    <row r="26" spans="2:26" ht="15.75" x14ac:dyDescent="0.25">
      <c r="B26" s="645" t="s">
        <v>239</v>
      </c>
      <c r="C26" s="645"/>
      <c r="D26" s="645"/>
      <c r="E26" s="645"/>
      <c r="F26" s="645"/>
      <c r="G26" s="645"/>
      <c r="H26" s="645"/>
      <c r="I26" s="645"/>
      <c r="J26" s="645"/>
      <c r="K26" s="645"/>
      <c r="O26" s="57"/>
      <c r="P26" s="57"/>
      <c r="Q26" s="57"/>
      <c r="R26" s="57"/>
      <c r="S26" s="57"/>
      <c r="T26" s="57"/>
      <c r="U26" s="57"/>
      <c r="V26" s="57"/>
      <c r="W26" s="57"/>
      <c r="X26" s="57"/>
      <c r="Y26" s="57"/>
      <c r="Z26" s="57"/>
    </row>
    <row r="27" spans="2:26" ht="15.75" x14ac:dyDescent="0.25">
      <c r="O27" s="57"/>
      <c r="P27" s="57"/>
      <c r="Q27" s="57"/>
      <c r="R27" s="58"/>
      <c r="S27" s="58"/>
      <c r="T27" s="58"/>
      <c r="U27" s="58"/>
      <c r="V27" s="58"/>
      <c r="W27" s="58"/>
      <c r="X27" s="58"/>
      <c r="Y27" s="57"/>
      <c r="Z27" s="57"/>
    </row>
    <row r="28" spans="2:26" ht="15.75" x14ac:dyDescent="0.25">
      <c r="B28" s="4" t="s">
        <v>339</v>
      </c>
      <c r="C28" s="3"/>
      <c r="D28" s="3"/>
      <c r="E28" s="4"/>
      <c r="F28" s="4"/>
      <c r="G28" s="4"/>
      <c r="H28" s="4"/>
      <c r="I28" s="4"/>
      <c r="J28" s="4"/>
      <c r="K28" s="3"/>
      <c r="O28" s="57"/>
      <c r="P28" s="57"/>
      <c r="Q28" s="57"/>
      <c r="R28" s="57"/>
      <c r="S28" s="57"/>
      <c r="T28" s="57"/>
      <c r="U28" s="57"/>
      <c r="V28" s="57"/>
      <c r="W28" s="57"/>
      <c r="X28" s="57"/>
      <c r="Y28" s="57"/>
      <c r="Z28" s="57"/>
    </row>
    <row r="29" spans="2:26" x14ac:dyDescent="0.2">
      <c r="D29" s="22"/>
      <c r="E29" s="22"/>
      <c r="F29" s="22"/>
      <c r="G29" s="22"/>
      <c r="O29" s="57"/>
      <c r="P29" s="57"/>
      <c r="Q29" s="57"/>
      <c r="R29" s="69"/>
      <c r="S29" s="69"/>
      <c r="T29" s="69"/>
      <c r="U29" s="69"/>
      <c r="V29" s="69"/>
      <c r="W29" s="69"/>
      <c r="X29" s="57"/>
      <c r="Y29" s="57"/>
      <c r="Z29" s="57"/>
    </row>
    <row r="30" spans="2:26" ht="15.75" customHeight="1" x14ac:dyDescent="0.2">
      <c r="C30" s="128" t="s">
        <v>242</v>
      </c>
      <c r="D30" s="45" t="s">
        <v>423</v>
      </c>
      <c r="E30" s="45"/>
      <c r="F30" s="45"/>
      <c r="G30" s="45"/>
      <c r="H30" s="45"/>
      <c r="I30" s="45" t="s">
        <v>207</v>
      </c>
      <c r="O30" s="57"/>
      <c r="P30" s="57"/>
      <c r="Q30" s="57"/>
      <c r="R30" s="69"/>
      <c r="S30" s="69"/>
      <c r="T30" s="69"/>
      <c r="U30" s="69"/>
      <c r="V30" s="69"/>
      <c r="W30" s="69"/>
      <c r="X30" s="57"/>
      <c r="Y30" s="57"/>
      <c r="Z30" s="57"/>
    </row>
    <row r="31" spans="2:26" ht="15.75" customHeight="1" x14ac:dyDescent="0.25">
      <c r="C31" s="128" t="s">
        <v>243</v>
      </c>
      <c r="D31" s="45" t="s">
        <v>342</v>
      </c>
      <c r="E31" s="45"/>
      <c r="F31" s="45"/>
      <c r="G31" s="45"/>
      <c r="H31" s="45"/>
      <c r="I31" s="45" t="s">
        <v>206</v>
      </c>
      <c r="O31" s="57"/>
      <c r="P31" s="57"/>
      <c r="Q31" s="57"/>
      <c r="R31" s="70"/>
      <c r="S31" s="70"/>
      <c r="T31" s="70"/>
      <c r="U31" s="70"/>
      <c r="V31" s="69"/>
      <c r="W31" s="70"/>
      <c r="X31" s="57"/>
      <c r="Y31" s="57"/>
      <c r="Z31" s="57"/>
    </row>
    <row r="32" spans="2:26" ht="15.75" x14ac:dyDescent="0.25">
      <c r="C32" s="18" t="s">
        <v>242</v>
      </c>
      <c r="D32" s="77" t="s">
        <v>250</v>
      </c>
      <c r="E32" s="77"/>
      <c r="F32" s="77"/>
      <c r="G32" s="77"/>
      <c r="H32" s="45"/>
      <c r="I32" s="77" t="s">
        <v>207</v>
      </c>
      <c r="O32" s="57"/>
      <c r="P32" s="57"/>
      <c r="Q32" s="57"/>
      <c r="R32" s="57"/>
      <c r="S32" s="57"/>
      <c r="T32" s="57"/>
      <c r="U32" s="57"/>
      <c r="V32" s="57"/>
      <c r="W32" s="57"/>
      <c r="X32" s="57"/>
      <c r="Y32" s="57"/>
      <c r="Z32" s="57"/>
    </row>
    <row r="33" spans="2:29" x14ac:dyDescent="0.2">
      <c r="O33" s="57"/>
      <c r="P33" s="57"/>
      <c r="Q33" s="57"/>
      <c r="R33" s="57"/>
      <c r="S33" s="57"/>
      <c r="T33" s="57"/>
      <c r="U33" s="57"/>
      <c r="V33" s="57"/>
      <c r="W33" s="57"/>
      <c r="X33" s="57"/>
      <c r="Y33" s="57"/>
      <c r="Z33" s="57"/>
    </row>
    <row r="34" spans="2:29" ht="15.75" x14ac:dyDescent="0.25">
      <c r="B34" s="472" t="s">
        <v>408</v>
      </c>
      <c r="C34" s="3"/>
      <c r="D34" s="3"/>
      <c r="E34" s="3"/>
      <c r="F34" s="3"/>
      <c r="G34" s="3"/>
      <c r="H34" s="3"/>
      <c r="I34" s="3"/>
      <c r="J34" s="3"/>
      <c r="K34" s="3"/>
      <c r="L34" s="3"/>
      <c r="M34" s="3"/>
      <c r="O34" s="65"/>
      <c r="P34" s="62"/>
      <c r="Q34" s="62"/>
      <c r="R34" s="62"/>
      <c r="S34" s="62"/>
      <c r="T34" s="62"/>
      <c r="U34" s="62"/>
      <c r="V34" s="62"/>
      <c r="W34" s="62"/>
      <c r="X34" s="62"/>
      <c r="Y34" s="62"/>
      <c r="Z34" s="62"/>
    </row>
    <row r="35" spans="2:29" x14ac:dyDescent="0.2">
      <c r="B35" s="473" t="s">
        <v>409</v>
      </c>
      <c r="O35" s="57"/>
      <c r="P35" s="57"/>
      <c r="Q35" s="57"/>
      <c r="R35" s="57"/>
      <c r="S35" s="57"/>
      <c r="T35" s="57"/>
      <c r="U35" s="57"/>
      <c r="V35" s="57"/>
      <c r="W35" s="57"/>
      <c r="X35" s="57"/>
      <c r="Y35" s="57"/>
      <c r="Z35" s="57"/>
    </row>
    <row r="36" spans="2:29" ht="15.75" x14ac:dyDescent="0.25">
      <c r="B36" s="473" t="s">
        <v>410</v>
      </c>
      <c r="C36" s="3"/>
      <c r="D36" s="3"/>
      <c r="E36" s="3"/>
      <c r="F36" s="3"/>
      <c r="G36" s="3"/>
      <c r="H36" s="3"/>
      <c r="I36" s="3"/>
      <c r="J36" s="3"/>
      <c r="K36" s="3"/>
      <c r="L36" s="3"/>
      <c r="M36" s="3"/>
      <c r="O36" s="65"/>
      <c r="P36" s="62"/>
      <c r="Q36" s="62"/>
      <c r="R36" s="62"/>
      <c r="S36" s="62"/>
      <c r="T36" s="62"/>
      <c r="U36" s="62"/>
      <c r="V36" s="62"/>
      <c r="W36" s="62"/>
      <c r="X36" s="62"/>
      <c r="Y36" s="62"/>
      <c r="Z36" s="62"/>
    </row>
    <row r="37" spans="2:29" x14ac:dyDescent="0.2">
      <c r="B37" s="473" t="s">
        <v>411</v>
      </c>
    </row>
    <row r="38" spans="2:29" x14ac:dyDescent="0.2">
      <c r="B38" s="473" t="s">
        <v>412</v>
      </c>
    </row>
    <row r="39" spans="2:29" x14ac:dyDescent="0.2">
      <c r="B39" s="473" t="s">
        <v>413</v>
      </c>
    </row>
    <row r="40" spans="2:29" x14ac:dyDescent="0.2">
      <c r="B40" s="473" t="s">
        <v>414</v>
      </c>
    </row>
    <row r="41" spans="2:29" ht="20.25" customHeight="1" x14ac:dyDescent="0.3">
      <c r="B41" s="473" t="s">
        <v>415</v>
      </c>
      <c r="O41" s="71"/>
      <c r="P41" s="71"/>
      <c r="Q41" s="71"/>
      <c r="R41" s="71"/>
      <c r="S41" s="71"/>
      <c r="T41" s="71"/>
      <c r="U41" s="71"/>
      <c r="V41" s="71"/>
      <c r="W41" s="71"/>
      <c r="X41" s="71"/>
      <c r="Y41" s="71"/>
      <c r="Z41" s="71"/>
      <c r="AA41" s="51"/>
      <c r="AB41" s="51"/>
      <c r="AC41" s="51"/>
    </row>
    <row r="42" spans="2:29" ht="15" customHeight="1" x14ac:dyDescent="0.2">
      <c r="B42" s="473" t="s">
        <v>416</v>
      </c>
      <c r="O42" s="71"/>
      <c r="P42" s="71"/>
      <c r="Q42" s="71"/>
      <c r="R42" s="71"/>
      <c r="S42" s="71"/>
      <c r="T42" s="71"/>
      <c r="U42" s="71"/>
      <c r="V42" s="71"/>
      <c r="W42" s="71"/>
      <c r="X42" s="71"/>
      <c r="Y42" s="71"/>
      <c r="Z42" s="71"/>
    </row>
    <row r="43" spans="2:29" ht="15" customHeight="1" x14ac:dyDescent="0.2">
      <c r="O43" s="71"/>
      <c r="P43" s="71"/>
      <c r="Q43" s="71"/>
      <c r="R43" s="71"/>
      <c r="S43" s="71"/>
      <c r="T43" s="71"/>
      <c r="U43" s="71"/>
      <c r="V43" s="71"/>
      <c r="W43" s="71"/>
      <c r="X43" s="71"/>
      <c r="Y43" s="71"/>
      <c r="Z43" s="71"/>
    </row>
    <row r="44" spans="2:29" ht="15" customHeight="1" x14ac:dyDescent="0.2">
      <c r="O44" s="71"/>
      <c r="P44" s="71"/>
      <c r="Q44" s="71"/>
      <c r="R44" s="71"/>
      <c r="S44" s="71"/>
      <c r="T44" s="71"/>
      <c r="U44" s="71"/>
      <c r="V44" s="71"/>
      <c r="W44" s="71"/>
      <c r="X44" s="71"/>
      <c r="Y44" s="71"/>
      <c r="Z44" s="71"/>
    </row>
    <row r="45" spans="2:29" ht="15" customHeight="1" x14ac:dyDescent="0.2">
      <c r="O45" s="71"/>
      <c r="P45" s="71"/>
      <c r="Q45" s="71"/>
      <c r="R45" s="71"/>
      <c r="S45" s="71"/>
      <c r="T45" s="71"/>
      <c r="U45" s="71"/>
      <c r="V45" s="71"/>
      <c r="W45" s="71"/>
      <c r="X45" s="71"/>
      <c r="Y45" s="71"/>
      <c r="Z45" s="71"/>
    </row>
    <row r="46" spans="2:29" ht="15" customHeight="1" x14ac:dyDescent="0.2">
      <c r="O46" s="71"/>
      <c r="P46" s="71"/>
      <c r="Q46" s="71"/>
      <c r="R46" s="71"/>
      <c r="S46" s="71"/>
      <c r="T46" s="71"/>
      <c r="U46" s="71"/>
      <c r="V46" s="71"/>
      <c r="W46" s="71"/>
      <c r="X46" s="71"/>
      <c r="Y46" s="71"/>
      <c r="Z46" s="71"/>
    </row>
    <row r="47" spans="2:29" ht="15" customHeight="1" x14ac:dyDescent="0.2">
      <c r="O47" s="71"/>
      <c r="P47" s="71"/>
      <c r="Q47" s="71"/>
      <c r="R47" s="71"/>
      <c r="S47" s="71"/>
      <c r="T47" s="71"/>
      <c r="U47" s="71"/>
      <c r="V47" s="71"/>
      <c r="W47" s="71"/>
      <c r="X47" s="71"/>
      <c r="Y47" s="71"/>
      <c r="Z47" s="71"/>
    </row>
  </sheetData>
  <mergeCells count="2">
    <mergeCell ref="B25:K25"/>
    <mergeCell ref="B26:K26"/>
  </mergeCells>
  <phoneticPr fontId="18" type="noConversion"/>
  <printOptions horizontalCentered="1"/>
  <pageMargins left="0.25" right="0.25" top="0.75" bottom="0.75" header="0.5" footer="0.5"/>
  <pageSetup scale="7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dimension ref="B1:Z48"/>
  <sheetViews>
    <sheetView zoomScale="70" zoomScaleNormal="70" workbookViewId="0">
      <selection activeCell="B6" sqref="B6"/>
    </sheetView>
  </sheetViews>
  <sheetFormatPr defaultRowHeight="15" x14ac:dyDescent="0.2"/>
  <cols>
    <col min="3" max="3" width="10.33203125" customWidth="1"/>
    <col min="4" max="4" width="9.21875" customWidth="1"/>
    <col min="5" max="5" width="10.33203125" customWidth="1"/>
    <col min="6" max="6" width="9" customWidth="1"/>
    <col min="7" max="7" width="10.44140625" customWidth="1"/>
    <col min="9" max="9" width="9.88671875" customWidth="1"/>
    <col min="14" max="14" width="9.33203125" customWidth="1"/>
  </cols>
  <sheetData>
    <row r="1" spans="2:26" ht="18" x14ac:dyDescent="0.25">
      <c r="B1" s="4" t="s">
        <v>353</v>
      </c>
      <c r="C1" s="3"/>
      <c r="D1" s="3"/>
      <c r="E1" s="3"/>
      <c r="F1" s="3"/>
      <c r="G1" s="3"/>
      <c r="H1" s="3"/>
      <c r="I1" s="3"/>
      <c r="J1" s="3"/>
      <c r="K1" s="3"/>
      <c r="O1" s="61"/>
      <c r="P1" s="62"/>
      <c r="Q1" s="62"/>
      <c r="R1" s="62"/>
      <c r="S1" s="62"/>
      <c r="T1" s="62"/>
      <c r="U1" s="62"/>
      <c r="V1" s="62"/>
      <c r="W1" s="62"/>
      <c r="X1" s="62"/>
      <c r="Y1" s="62"/>
      <c r="Z1" s="62"/>
    </row>
    <row r="2" spans="2:26" ht="18" x14ac:dyDescent="0.25">
      <c r="B2" s="14" t="s">
        <v>15</v>
      </c>
      <c r="C2" s="3"/>
      <c r="D2" s="3"/>
      <c r="E2" s="3"/>
      <c r="F2" s="3"/>
      <c r="G2" s="3"/>
      <c r="H2" s="3"/>
      <c r="I2" s="3"/>
      <c r="J2" s="3"/>
      <c r="K2" s="3"/>
      <c r="O2" s="61"/>
      <c r="P2" s="62"/>
      <c r="Q2" s="62"/>
      <c r="R2" s="62"/>
      <c r="S2" s="62"/>
      <c r="T2" s="62"/>
      <c r="U2" s="62"/>
      <c r="V2" s="62"/>
      <c r="W2" s="62"/>
      <c r="X2" s="62"/>
      <c r="Y2" s="62"/>
      <c r="Z2" s="62"/>
    </row>
    <row r="3" spans="2:26" ht="15.75" x14ac:dyDescent="0.25">
      <c r="B3" s="4" t="s">
        <v>388</v>
      </c>
      <c r="C3" s="3"/>
      <c r="D3" s="3"/>
      <c r="E3" s="3"/>
      <c r="F3" s="3"/>
      <c r="G3" s="3"/>
      <c r="H3" s="3"/>
      <c r="I3" s="3"/>
      <c r="J3" s="3"/>
      <c r="K3" s="3"/>
      <c r="O3" s="60"/>
      <c r="P3" s="62"/>
      <c r="Q3" s="62"/>
      <c r="R3" s="62"/>
      <c r="S3" s="62"/>
      <c r="T3" s="62"/>
      <c r="U3" s="62"/>
      <c r="V3" s="62"/>
      <c r="W3" s="62"/>
      <c r="X3" s="62"/>
      <c r="Y3" s="62"/>
      <c r="Z3" s="62"/>
    </row>
    <row r="4" spans="2:26" ht="15.75" x14ac:dyDescent="0.25">
      <c r="B4" s="88">
        <f>ESC!$B$4</f>
        <v>45992</v>
      </c>
      <c r="C4" s="3"/>
      <c r="D4" s="3"/>
      <c r="E4" s="3"/>
      <c r="F4" s="3"/>
      <c r="G4" s="3"/>
      <c r="H4" s="3"/>
      <c r="I4" s="3"/>
      <c r="J4" s="3"/>
      <c r="K4" s="3"/>
      <c r="O4" s="63"/>
      <c r="P4" s="62"/>
      <c r="Q4" s="62"/>
      <c r="R4" s="62"/>
      <c r="S4" s="62"/>
      <c r="T4" s="62"/>
      <c r="U4" s="62"/>
      <c r="V4" s="62"/>
      <c r="W4" s="62"/>
      <c r="X4" s="62"/>
      <c r="Y4" s="62"/>
      <c r="Z4" s="62"/>
    </row>
    <row r="5" spans="2:26" ht="15.75" x14ac:dyDescent="0.25">
      <c r="O5" s="64"/>
      <c r="P5" s="62"/>
      <c r="Q5" s="62"/>
      <c r="R5" s="62"/>
      <c r="S5" s="62"/>
      <c r="T5" s="62"/>
      <c r="U5" s="62"/>
      <c r="V5" s="62"/>
      <c r="W5" s="62"/>
      <c r="X5" s="62"/>
      <c r="Y5" s="62"/>
      <c r="Z5" s="62"/>
    </row>
    <row r="6" spans="2:26" ht="15.75" x14ac:dyDescent="0.25">
      <c r="D6" s="94" t="s">
        <v>16</v>
      </c>
      <c r="E6" s="95"/>
      <c r="F6" s="95"/>
      <c r="G6" s="95"/>
      <c r="H6" s="95"/>
      <c r="I6" s="96"/>
      <c r="J6" s="130"/>
      <c r="K6" s="9"/>
      <c r="O6" s="57"/>
      <c r="P6" s="57"/>
      <c r="Q6" s="65"/>
      <c r="R6" s="65"/>
      <c r="S6" s="65"/>
      <c r="T6" s="65"/>
      <c r="U6" s="65"/>
      <c r="V6" s="65"/>
      <c r="W6" s="65"/>
      <c r="X6" s="65"/>
      <c r="Y6" s="57"/>
      <c r="Z6" s="57"/>
    </row>
    <row r="7" spans="2:26" x14ac:dyDescent="0.2">
      <c r="D7" s="13" t="s">
        <v>1</v>
      </c>
      <c r="E7" s="13" t="s">
        <v>20</v>
      </c>
      <c r="F7" s="13" t="s">
        <v>4</v>
      </c>
      <c r="G7" s="13" t="s">
        <v>21</v>
      </c>
      <c r="H7" s="13" t="s">
        <v>18</v>
      </c>
      <c r="I7" s="127" t="s">
        <v>236</v>
      </c>
      <c r="J7" s="22"/>
      <c r="K7" s="22"/>
      <c r="O7" s="57"/>
      <c r="P7" s="57"/>
      <c r="Q7" s="62"/>
      <c r="R7" s="62"/>
      <c r="S7" s="62"/>
      <c r="T7" s="62"/>
      <c r="U7" s="62"/>
      <c r="V7" s="62"/>
      <c r="W7" s="62"/>
      <c r="X7" s="62"/>
      <c r="Y7" s="57"/>
      <c r="Z7" s="57"/>
    </row>
    <row r="8" spans="2:26" x14ac:dyDescent="0.2">
      <c r="D8" s="13" t="s">
        <v>2</v>
      </c>
      <c r="E8" s="13" t="s">
        <v>23</v>
      </c>
      <c r="F8" s="13" t="s">
        <v>5</v>
      </c>
      <c r="G8" s="13" t="s">
        <v>25</v>
      </c>
      <c r="H8" s="13" t="s">
        <v>22</v>
      </c>
      <c r="I8" s="110" t="s">
        <v>237</v>
      </c>
      <c r="J8" s="22"/>
      <c r="K8" s="22"/>
      <c r="O8" s="57"/>
      <c r="P8" s="57"/>
      <c r="Q8" s="62"/>
      <c r="R8" s="62"/>
      <c r="S8" s="62"/>
      <c r="T8" s="62"/>
      <c r="U8" s="62"/>
      <c r="V8" s="62"/>
      <c r="W8" s="62"/>
      <c r="X8" s="62"/>
      <c r="Y8" s="57"/>
      <c r="Z8" s="57"/>
    </row>
    <row r="9" spans="2:26" x14ac:dyDescent="0.2">
      <c r="D9" s="13" t="s">
        <v>3</v>
      </c>
      <c r="E9" s="13" t="s">
        <v>17</v>
      </c>
      <c r="F9" s="13" t="s">
        <v>24</v>
      </c>
      <c r="G9" s="13" t="s">
        <v>19</v>
      </c>
      <c r="H9" s="13" t="s">
        <v>26</v>
      </c>
      <c r="I9" s="110" t="s">
        <v>235</v>
      </c>
      <c r="J9" s="22"/>
      <c r="K9" s="22"/>
      <c r="O9" s="57"/>
      <c r="P9" s="57"/>
      <c r="Q9" s="62"/>
      <c r="R9" s="62"/>
      <c r="S9" s="62"/>
      <c r="T9" s="62"/>
      <c r="U9" s="62"/>
      <c r="V9" s="62"/>
      <c r="W9" s="62"/>
      <c r="X9" s="62"/>
      <c r="Y9" s="57"/>
      <c r="Z9" s="57"/>
    </row>
    <row r="10" spans="2:26" x14ac:dyDescent="0.2">
      <c r="O10" s="57"/>
      <c r="P10" s="57"/>
      <c r="Q10" s="57"/>
      <c r="R10" s="57"/>
      <c r="S10" s="57"/>
      <c r="T10" s="57"/>
      <c r="U10" s="57"/>
      <c r="V10" s="57"/>
      <c r="W10" s="57"/>
      <c r="X10" s="57"/>
      <c r="Y10" s="57"/>
      <c r="Z10" s="57"/>
    </row>
    <row r="11" spans="2:26" x14ac:dyDescent="0.2">
      <c r="O11" s="57"/>
      <c r="P11" s="66"/>
      <c r="Q11" s="66"/>
      <c r="R11" s="57"/>
      <c r="S11" s="57"/>
      <c r="T11" s="57"/>
      <c r="U11" s="57"/>
      <c r="V11" s="57"/>
      <c r="W11" s="57"/>
      <c r="X11" s="57"/>
      <c r="Y11" s="57"/>
      <c r="Z11" s="57"/>
    </row>
    <row r="12" spans="2:26" ht="15.75" x14ac:dyDescent="0.25">
      <c r="B12" s="97" t="s">
        <v>234</v>
      </c>
      <c r="C12" s="98"/>
      <c r="D12" s="98"/>
      <c r="E12" s="98"/>
      <c r="F12" s="98"/>
      <c r="G12" s="98"/>
      <c r="H12" s="98"/>
      <c r="I12" s="98"/>
      <c r="J12" s="98"/>
      <c r="K12" s="99"/>
      <c r="L12" s="9"/>
      <c r="M12" s="9"/>
      <c r="O12" s="60"/>
      <c r="P12" s="60"/>
      <c r="Q12" s="60"/>
      <c r="R12" s="60"/>
      <c r="S12" s="60"/>
      <c r="T12" s="60"/>
      <c r="U12" s="60"/>
      <c r="V12" s="60"/>
      <c r="W12" s="60"/>
      <c r="X12" s="60"/>
      <c r="Y12" s="60"/>
      <c r="Z12" s="60"/>
    </row>
    <row r="13" spans="2:26" ht="15.75" x14ac:dyDescent="0.25">
      <c r="B13" s="100" t="s">
        <v>27</v>
      </c>
      <c r="C13" s="101"/>
      <c r="D13" s="101"/>
      <c r="E13" s="101"/>
      <c r="F13" s="101"/>
      <c r="G13" s="101"/>
      <c r="H13" s="101"/>
      <c r="I13" s="101"/>
      <c r="J13" s="101"/>
      <c r="K13" s="102"/>
      <c r="L13" s="9"/>
      <c r="M13" s="9"/>
      <c r="O13" s="60"/>
      <c r="P13" s="60"/>
      <c r="Q13" s="60"/>
      <c r="R13" s="60"/>
      <c r="S13" s="60"/>
      <c r="T13" s="60"/>
      <c r="U13" s="60"/>
      <c r="V13" s="60"/>
      <c r="W13" s="60"/>
      <c r="X13" s="60"/>
      <c r="Y13" s="60"/>
      <c r="Z13" s="60"/>
    </row>
    <row r="14" spans="2:26" x14ac:dyDescent="0.2">
      <c r="B14" s="8"/>
      <c r="C14" s="13" t="s">
        <v>1</v>
      </c>
      <c r="D14" s="13" t="s">
        <v>2</v>
      </c>
      <c r="E14" s="13" t="s">
        <v>3</v>
      </c>
      <c r="F14" s="13" t="s">
        <v>4</v>
      </c>
      <c r="G14" s="13" t="s">
        <v>5</v>
      </c>
      <c r="H14" s="13" t="s">
        <v>24</v>
      </c>
      <c r="I14" s="13" t="s">
        <v>18</v>
      </c>
      <c r="J14" s="13" t="s">
        <v>22</v>
      </c>
      <c r="K14" s="13" t="s">
        <v>26</v>
      </c>
      <c r="L14" s="22"/>
      <c r="M14" s="22"/>
      <c r="O14" s="56"/>
      <c r="P14" s="67"/>
      <c r="Q14" s="67"/>
      <c r="R14" s="67"/>
      <c r="S14" s="67"/>
      <c r="T14" s="67"/>
      <c r="U14" s="67"/>
      <c r="V14" s="67"/>
      <c r="W14" s="67"/>
      <c r="X14" s="67"/>
      <c r="Y14" s="67"/>
      <c r="Z14" s="67"/>
    </row>
    <row r="15" spans="2:26" ht="15.75" x14ac:dyDescent="0.25">
      <c r="B15" s="8" t="s">
        <v>1</v>
      </c>
      <c r="C15" s="324">
        <f>ROUND('LMR NB EMPTIES'!P17*ESC!$C$10*ESC!$C$12,0)</f>
        <v>1795</v>
      </c>
      <c r="D15" s="324">
        <f>ROUND('LMR NB EMPTIES'!Q17*ESC!$C$10*ESC!$C$12,0)</f>
        <v>2610</v>
      </c>
      <c r="E15" s="324">
        <f>ROUND('LMR NB EMPTIES'!R17*ESC!$C$10*ESC!$C$12,0)</f>
        <v>3297</v>
      </c>
      <c r="F15" s="324">
        <f>ROUND('LMR NB EMPTIES'!S17*ESC!$C$10*ESC!$C$12,0)</f>
        <v>3788</v>
      </c>
      <c r="G15" s="324">
        <f>ROUND('LMR NB EMPTIES'!T17*ESC!$C$10*ESC!$C$12,0)</f>
        <v>4305</v>
      </c>
      <c r="H15" s="324">
        <f>ROUND('LMR NB EMPTIES'!U17*ESC!$C$10*ESC!$C$12,0)</f>
        <v>4802</v>
      </c>
      <c r="I15" s="324">
        <f>ROUND('LMR NB EMPTIES'!V17*ESC!$C$10*ESC!$C$12,0)</f>
        <v>5307</v>
      </c>
      <c r="J15" s="324">
        <f>ROUND('LMR NB EMPTIES'!W17*ESC!$C$10*ESC!$C$12,0)</f>
        <v>5541</v>
      </c>
      <c r="K15" s="324">
        <f>ROUND('LMR NB EMPTIES'!X17*ESC!$C$10*ESC!$C$12,0)</f>
        <v>5798</v>
      </c>
      <c r="L15" s="76"/>
      <c r="M15" s="76"/>
      <c r="O15" s="56"/>
      <c r="P15" s="68"/>
      <c r="Q15" s="68"/>
      <c r="R15" s="68"/>
      <c r="S15" s="68"/>
      <c r="T15" s="68"/>
      <c r="U15" s="68"/>
      <c r="V15" s="68"/>
      <c r="W15" s="68"/>
      <c r="X15" s="68"/>
      <c r="Y15" s="68"/>
      <c r="Z15" s="68"/>
    </row>
    <row r="16" spans="2:26" ht="15.75" x14ac:dyDescent="0.25">
      <c r="B16" s="8" t="s">
        <v>2</v>
      </c>
      <c r="C16" s="324">
        <f>ROUND('LMR NB EMPTIES'!P18*ESC!$C$10*ESC!$C$12,0)</f>
        <v>2610</v>
      </c>
      <c r="D16" s="324">
        <f>ROUND('LMR NB EMPTIES'!Q18*ESC!$C$10*ESC!$C$12,0)</f>
        <v>1795</v>
      </c>
      <c r="E16" s="324">
        <f>ROUND('LMR NB EMPTIES'!R18*ESC!$C$10*ESC!$C$12,0)</f>
        <v>2610</v>
      </c>
      <c r="F16" s="324">
        <f>ROUND('LMR NB EMPTIES'!S18*ESC!$C$10*ESC!$C$12,0)</f>
        <v>3297</v>
      </c>
      <c r="G16" s="324">
        <f>ROUND('LMR NB EMPTIES'!T18*ESC!$C$10*ESC!$C$12,0)</f>
        <v>3788</v>
      </c>
      <c r="H16" s="324">
        <f>ROUND('LMR NB EMPTIES'!U18*ESC!$C$10*ESC!$C$12,0)</f>
        <v>4305</v>
      </c>
      <c r="I16" s="324">
        <f>ROUND('LMR NB EMPTIES'!V18*ESC!$C$10*ESC!$C$12,0)</f>
        <v>4802</v>
      </c>
      <c r="J16" s="324">
        <f>ROUND('LMR NB EMPTIES'!W18*ESC!$C$10*ESC!$C$12,0)</f>
        <v>5307</v>
      </c>
      <c r="K16" s="324">
        <f>ROUND('LMR NB EMPTIES'!X18*ESC!$C$10*ESC!$C$12,0)</f>
        <v>5541</v>
      </c>
      <c r="L16" s="76"/>
      <c r="M16" s="76"/>
      <c r="O16" s="56"/>
      <c r="P16" s="68"/>
      <c r="Q16" s="68"/>
      <c r="R16" s="68"/>
      <c r="S16" s="68"/>
      <c r="T16" s="68"/>
      <c r="U16" s="68"/>
      <c r="V16" s="68"/>
      <c r="W16" s="68"/>
      <c r="X16" s="68"/>
      <c r="Y16" s="68"/>
      <c r="Z16" s="68"/>
    </row>
    <row r="17" spans="2:26" ht="15.75" x14ac:dyDescent="0.25">
      <c r="B17" s="8" t="s">
        <v>3</v>
      </c>
      <c r="C17" s="324">
        <f>ROUND('LMR NB EMPTIES'!P19*ESC!$C$10*ESC!$C$12,0)</f>
        <v>3297</v>
      </c>
      <c r="D17" s="324">
        <f>ROUND('LMR NB EMPTIES'!Q19*ESC!$C$10*ESC!$C$12,0)</f>
        <v>2610</v>
      </c>
      <c r="E17" s="324">
        <f>ROUND('LMR NB EMPTIES'!R19*ESC!$C$10*ESC!$C$12,0)</f>
        <v>1795</v>
      </c>
      <c r="F17" s="324">
        <f>ROUND('LMR NB EMPTIES'!S19*ESC!$C$10*ESC!$C$12,0)</f>
        <v>2610</v>
      </c>
      <c r="G17" s="324">
        <f>ROUND('LMR NB EMPTIES'!T19*ESC!$C$10*ESC!$C$12,0)</f>
        <v>3297</v>
      </c>
      <c r="H17" s="324">
        <f>ROUND('LMR NB EMPTIES'!U19*ESC!$C$10*ESC!$C$12,0)</f>
        <v>3788</v>
      </c>
      <c r="I17" s="324">
        <f>ROUND('LMR NB EMPTIES'!V19*ESC!$C$10*ESC!$C$12,0)</f>
        <v>4305</v>
      </c>
      <c r="J17" s="324">
        <f>ROUND('LMR NB EMPTIES'!W19*ESC!$C$10*ESC!$C$12,0)</f>
        <v>4802</v>
      </c>
      <c r="K17" s="324">
        <f>ROUND('LMR NB EMPTIES'!X19*ESC!$C$10*ESC!$C$12,0)</f>
        <v>5307</v>
      </c>
      <c r="L17" s="76"/>
      <c r="M17" s="76"/>
      <c r="O17" s="56"/>
      <c r="P17" s="68"/>
      <c r="Q17" s="68"/>
      <c r="R17" s="68"/>
      <c r="S17" s="68"/>
      <c r="T17" s="68"/>
      <c r="U17" s="68"/>
      <c r="V17" s="68"/>
      <c r="W17" s="68"/>
      <c r="X17" s="68"/>
      <c r="Y17" s="68"/>
      <c r="Z17" s="68"/>
    </row>
    <row r="18" spans="2:26" ht="15.75" x14ac:dyDescent="0.25">
      <c r="B18" s="8" t="s">
        <v>4</v>
      </c>
      <c r="C18" s="324">
        <f>ROUND('LMR NB EMPTIES'!P20*ESC!$C$10*ESC!$C$12,0)</f>
        <v>3788</v>
      </c>
      <c r="D18" s="324">
        <f>ROUND('LMR NB EMPTIES'!Q20*ESC!$C$10*ESC!$C$12,0)</f>
        <v>3297</v>
      </c>
      <c r="E18" s="324">
        <f>ROUND('LMR NB EMPTIES'!R20*ESC!$C$10*ESC!$C$12,0)</f>
        <v>2610</v>
      </c>
      <c r="F18" s="324">
        <f>ROUND('LMR NB EMPTIES'!S20*ESC!$C$10*ESC!$C$12,0)</f>
        <v>1795</v>
      </c>
      <c r="G18" s="324">
        <f>ROUND('LMR NB EMPTIES'!T20*ESC!$C$10*ESC!$C$12,0)</f>
        <v>2610</v>
      </c>
      <c r="H18" s="324">
        <f>ROUND('LMR NB EMPTIES'!U20*ESC!$C$10*ESC!$C$12,0)</f>
        <v>3297</v>
      </c>
      <c r="I18" s="324">
        <f>ROUND('LMR NB EMPTIES'!V20*ESC!$C$10*ESC!$C$12,0)</f>
        <v>3788</v>
      </c>
      <c r="J18" s="324">
        <f>ROUND('LMR NB EMPTIES'!W20*ESC!$C$10*ESC!$C$12,0)</f>
        <v>4305</v>
      </c>
      <c r="K18" s="324">
        <f>ROUND('LMR NB EMPTIES'!X20*ESC!$C$10*ESC!$C$12,0)</f>
        <v>4802</v>
      </c>
      <c r="L18" s="76"/>
      <c r="M18" s="76"/>
      <c r="O18" s="56"/>
      <c r="P18" s="68"/>
      <c r="Q18" s="68"/>
      <c r="R18" s="68"/>
      <c r="S18" s="68"/>
      <c r="T18" s="68"/>
      <c r="U18" s="68"/>
      <c r="V18" s="68"/>
      <c r="W18" s="68"/>
      <c r="X18" s="68"/>
      <c r="Y18" s="68"/>
      <c r="Z18" s="68"/>
    </row>
    <row r="19" spans="2:26" ht="15.75" x14ac:dyDescent="0.25">
      <c r="B19" s="8" t="s">
        <v>5</v>
      </c>
      <c r="C19" s="324">
        <f>ROUND('LMR NB EMPTIES'!P21*ESC!$C$10*ESC!$C$12,0)</f>
        <v>4305</v>
      </c>
      <c r="D19" s="324">
        <f>ROUND('LMR NB EMPTIES'!Q21*ESC!$C$10*ESC!$C$12,0)</f>
        <v>3788</v>
      </c>
      <c r="E19" s="324">
        <f>ROUND('LMR NB EMPTIES'!R21*ESC!$C$10*ESC!$C$12,0)</f>
        <v>3297</v>
      </c>
      <c r="F19" s="324">
        <f>ROUND('LMR NB EMPTIES'!S21*ESC!$C$10*ESC!$C$12,0)</f>
        <v>2610</v>
      </c>
      <c r="G19" s="324">
        <f>ROUND('LMR NB EMPTIES'!T21*ESC!$C$10*ESC!$C$12,0)</f>
        <v>1795</v>
      </c>
      <c r="H19" s="324">
        <f>ROUND('LMR NB EMPTIES'!U21*ESC!$C$10*ESC!$C$12,0)</f>
        <v>2610</v>
      </c>
      <c r="I19" s="324">
        <f>ROUND('LMR NB EMPTIES'!V21*ESC!$C$10*ESC!$C$12,0)</f>
        <v>3297</v>
      </c>
      <c r="J19" s="324">
        <f>ROUND('LMR NB EMPTIES'!W21*ESC!$C$10*ESC!$C$12,0)</f>
        <v>3788</v>
      </c>
      <c r="K19" s="324">
        <f>ROUND('LMR NB EMPTIES'!X21*ESC!$C$10*ESC!$C$12,0)</f>
        <v>4305</v>
      </c>
      <c r="L19" s="76"/>
      <c r="M19" s="76"/>
      <c r="O19" s="56"/>
      <c r="P19" s="68"/>
      <c r="Q19" s="68"/>
      <c r="R19" s="68"/>
      <c r="S19" s="68"/>
      <c r="T19" s="68"/>
      <c r="U19" s="68"/>
      <c r="V19" s="68"/>
      <c r="W19" s="68"/>
      <c r="X19" s="68"/>
      <c r="Y19" s="68"/>
      <c r="Z19" s="68"/>
    </row>
    <row r="20" spans="2:26" ht="15.75" x14ac:dyDescent="0.25">
      <c r="B20" s="8" t="s">
        <v>24</v>
      </c>
      <c r="C20" s="324">
        <f>ROUND('LMR NB EMPTIES'!P22*ESC!$C$10*ESC!$C$12,0)</f>
        <v>4802</v>
      </c>
      <c r="D20" s="324">
        <f>ROUND('LMR NB EMPTIES'!Q22*ESC!$C$10*ESC!$C$12,0)</f>
        <v>4305</v>
      </c>
      <c r="E20" s="324">
        <f>ROUND('LMR NB EMPTIES'!R22*ESC!$C$10*ESC!$C$12,0)</f>
        <v>3788</v>
      </c>
      <c r="F20" s="324">
        <f>ROUND('LMR NB EMPTIES'!S22*ESC!$C$10*ESC!$C$12,0)</f>
        <v>3297</v>
      </c>
      <c r="G20" s="324">
        <f>ROUND('LMR NB EMPTIES'!T22*ESC!$C$10*ESC!$C$12,0)</f>
        <v>2610</v>
      </c>
      <c r="H20" s="324">
        <f>ROUND('LMR NB EMPTIES'!U22*ESC!$C$10*ESC!$C$12,0)</f>
        <v>1795</v>
      </c>
      <c r="I20" s="324">
        <f>ROUND('LMR NB EMPTIES'!V22*ESC!$C$10*ESC!$C$12,0)</f>
        <v>2610</v>
      </c>
      <c r="J20" s="324">
        <f>ROUND('LMR NB EMPTIES'!W22*ESC!$C$10*ESC!$C$12,0)</f>
        <v>3297</v>
      </c>
      <c r="K20" s="324">
        <f>ROUND('LMR NB EMPTIES'!X22*ESC!$C$10*ESC!$C$12,0)</f>
        <v>3788</v>
      </c>
      <c r="L20" s="76"/>
      <c r="M20" s="76"/>
      <c r="O20" s="56"/>
      <c r="P20" s="68"/>
      <c r="Q20" s="68"/>
      <c r="R20" s="68"/>
      <c r="S20" s="68"/>
      <c r="T20" s="68"/>
      <c r="U20" s="68"/>
      <c r="V20" s="68"/>
      <c r="W20" s="68"/>
      <c r="X20" s="68"/>
      <c r="Y20" s="68"/>
      <c r="Z20" s="68"/>
    </row>
    <row r="21" spans="2:26" ht="15.75" x14ac:dyDescent="0.25">
      <c r="B21" s="8" t="s">
        <v>18</v>
      </c>
      <c r="C21" s="324">
        <f>ROUND('LMR NB EMPTIES'!P23*ESC!$C$10*ESC!$C$12,0)</f>
        <v>5307</v>
      </c>
      <c r="D21" s="324">
        <f>ROUND('LMR NB EMPTIES'!Q23*ESC!$C$10*ESC!$C$12,0)</f>
        <v>4802</v>
      </c>
      <c r="E21" s="324">
        <f>ROUND('LMR NB EMPTIES'!R23*ESC!$C$10*ESC!$C$12,0)</f>
        <v>4305</v>
      </c>
      <c r="F21" s="324">
        <f>ROUND('LMR NB EMPTIES'!S23*ESC!$C$10*ESC!$C$12,0)</f>
        <v>3788</v>
      </c>
      <c r="G21" s="324">
        <f>ROUND('LMR NB EMPTIES'!T23*ESC!$C$10*ESC!$C$12,0)</f>
        <v>3297</v>
      </c>
      <c r="H21" s="324">
        <f>ROUND('LMR NB EMPTIES'!U23*ESC!$C$10*ESC!$C$12,0)</f>
        <v>2610</v>
      </c>
      <c r="I21" s="324">
        <f>ROUND('LMR NB EMPTIES'!V23*ESC!$C$10*ESC!$C$12,0)</f>
        <v>1795</v>
      </c>
      <c r="J21" s="324">
        <f>ROUND('LMR NB EMPTIES'!W23*ESC!$C$10*ESC!$C$12,0)</f>
        <v>2610</v>
      </c>
      <c r="K21" s="324">
        <f>ROUND('LMR NB EMPTIES'!X23*ESC!$C$10*ESC!$C$12,0)</f>
        <v>3297</v>
      </c>
      <c r="L21" s="76"/>
      <c r="M21" s="76"/>
      <c r="O21" s="56"/>
      <c r="P21" s="68"/>
      <c r="Q21" s="68"/>
      <c r="R21" s="68"/>
      <c r="S21" s="68"/>
      <c r="T21" s="68"/>
      <c r="U21" s="68"/>
      <c r="V21" s="68"/>
      <c r="W21" s="68"/>
      <c r="X21" s="68"/>
      <c r="Y21" s="68"/>
      <c r="Z21" s="68"/>
    </row>
    <row r="22" spans="2:26" ht="15.75" x14ac:dyDescent="0.25">
      <c r="B22" s="8" t="s">
        <v>22</v>
      </c>
      <c r="C22" s="324">
        <f>ROUND('LMR NB EMPTIES'!P24*ESC!$C$10*ESC!$C$12,0)</f>
        <v>5541</v>
      </c>
      <c r="D22" s="324">
        <f>ROUND('LMR NB EMPTIES'!Q24*ESC!$C$10*ESC!$C$12,0)</f>
        <v>5307</v>
      </c>
      <c r="E22" s="324">
        <f>ROUND('LMR NB EMPTIES'!R24*ESC!$C$10*ESC!$C$12,0)</f>
        <v>4802</v>
      </c>
      <c r="F22" s="324">
        <f>ROUND('LMR NB EMPTIES'!S24*ESC!$C$10*ESC!$C$12,0)</f>
        <v>4305</v>
      </c>
      <c r="G22" s="324">
        <f>ROUND('LMR NB EMPTIES'!T24*ESC!$C$10*ESC!$C$12,0)</f>
        <v>3788</v>
      </c>
      <c r="H22" s="324">
        <f>ROUND('LMR NB EMPTIES'!U24*ESC!$C$10*ESC!$C$12,0)</f>
        <v>3297</v>
      </c>
      <c r="I22" s="324">
        <f>ROUND('LMR NB EMPTIES'!V24*ESC!$C$10*ESC!$C$12,0)</f>
        <v>2610</v>
      </c>
      <c r="J22" s="324">
        <f>ROUND('LMR NB EMPTIES'!W24*ESC!$C$10*ESC!$C$12,0)</f>
        <v>1795</v>
      </c>
      <c r="K22" s="324">
        <f>ROUND('LMR NB EMPTIES'!X24*ESC!$C$10*ESC!$C$12,0)</f>
        <v>2610</v>
      </c>
      <c r="L22" s="76"/>
      <c r="M22" s="76"/>
      <c r="O22" s="56"/>
      <c r="P22" s="68"/>
      <c r="Q22" s="68"/>
      <c r="R22" s="68"/>
      <c r="S22" s="68"/>
      <c r="T22" s="68"/>
      <c r="U22" s="68"/>
      <c r="V22" s="68"/>
      <c r="W22" s="68"/>
      <c r="X22" s="68"/>
      <c r="Y22" s="68"/>
      <c r="Z22" s="68"/>
    </row>
    <row r="23" spans="2:26" ht="15.75" x14ac:dyDescent="0.25">
      <c r="B23" s="8" t="s">
        <v>26</v>
      </c>
      <c r="C23" s="324">
        <f>ROUND('LMR NB EMPTIES'!P25*ESC!$C$10*ESC!$C$12,0)</f>
        <v>5798</v>
      </c>
      <c r="D23" s="324">
        <f>ROUND('LMR NB EMPTIES'!Q25*ESC!$C$10*ESC!$C$12,0)</f>
        <v>5541</v>
      </c>
      <c r="E23" s="324">
        <f>ROUND('LMR NB EMPTIES'!R25*ESC!$C$10*ESC!$C$12,0)</f>
        <v>5307</v>
      </c>
      <c r="F23" s="324">
        <f>ROUND('LMR NB EMPTIES'!S25*ESC!$C$10*ESC!$C$12,0)</f>
        <v>4802</v>
      </c>
      <c r="G23" s="324">
        <f>ROUND('LMR NB EMPTIES'!T25*ESC!$C$10*ESC!$C$12,0)</f>
        <v>4305</v>
      </c>
      <c r="H23" s="324">
        <f>ROUND('LMR NB EMPTIES'!U25*ESC!$C$10*ESC!$C$12,0)</f>
        <v>3788</v>
      </c>
      <c r="I23" s="324">
        <f>ROUND('LMR NB EMPTIES'!V25*ESC!$C$10*ESC!$C$12,0)</f>
        <v>3297</v>
      </c>
      <c r="J23" s="324">
        <f>ROUND('LMR NB EMPTIES'!W25*ESC!$C$10*ESC!$C$12,0)</f>
        <v>2610</v>
      </c>
      <c r="K23" s="324">
        <f>ROUND('LMR NB EMPTIES'!X25*ESC!$C$10*ESC!$C$12,0)</f>
        <v>1795</v>
      </c>
      <c r="L23" s="76"/>
      <c r="M23" s="76"/>
      <c r="O23" s="56"/>
      <c r="P23" s="68"/>
      <c r="Q23" s="68"/>
      <c r="R23" s="68"/>
      <c r="S23" s="68"/>
      <c r="T23" s="68"/>
      <c r="U23" s="68"/>
      <c r="V23" s="68"/>
      <c r="W23" s="68"/>
      <c r="X23" s="68"/>
      <c r="Y23" s="68"/>
      <c r="Z23" s="68"/>
    </row>
    <row r="24" spans="2:26" ht="15.75" x14ac:dyDescent="0.25">
      <c r="C24" s="76"/>
      <c r="D24" s="76"/>
      <c r="E24" s="76"/>
      <c r="F24" s="76"/>
      <c r="G24" s="76"/>
      <c r="H24" s="76"/>
      <c r="I24" s="76"/>
      <c r="J24" s="76"/>
      <c r="K24" s="76"/>
      <c r="L24" s="76"/>
      <c r="M24" s="76"/>
      <c r="O24" s="56"/>
      <c r="P24" s="68"/>
      <c r="Q24" s="68"/>
      <c r="R24" s="68"/>
      <c r="S24" s="68"/>
      <c r="T24" s="68"/>
      <c r="U24" s="68"/>
      <c r="V24" s="68"/>
      <c r="W24" s="68"/>
      <c r="X24" s="68"/>
      <c r="Y24" s="68"/>
      <c r="Z24" s="68"/>
    </row>
    <row r="25" spans="2:26" ht="15.75" x14ac:dyDescent="0.25">
      <c r="B25" s="645" t="s">
        <v>238</v>
      </c>
      <c r="C25" s="645"/>
      <c r="D25" s="645"/>
      <c r="E25" s="645"/>
      <c r="F25" s="645"/>
      <c r="G25" s="645"/>
      <c r="H25" s="645"/>
      <c r="I25" s="645"/>
      <c r="J25" s="645"/>
      <c r="K25" s="645"/>
      <c r="L25" s="76"/>
      <c r="M25" s="76"/>
      <c r="O25" s="56"/>
      <c r="P25" s="68"/>
      <c r="Q25" s="68"/>
      <c r="R25" s="68"/>
      <c r="S25" s="68"/>
      <c r="T25" s="68"/>
      <c r="U25" s="68"/>
      <c r="V25" s="68"/>
      <c r="W25" s="68"/>
      <c r="X25" s="68"/>
      <c r="Y25" s="68"/>
      <c r="Z25" s="68"/>
    </row>
    <row r="26" spans="2:26" ht="15.75" x14ac:dyDescent="0.25">
      <c r="B26" s="645" t="s">
        <v>239</v>
      </c>
      <c r="C26" s="645"/>
      <c r="D26" s="645"/>
      <c r="E26" s="645"/>
      <c r="F26" s="645"/>
      <c r="G26" s="645"/>
      <c r="H26" s="645"/>
      <c r="I26" s="645"/>
      <c r="J26" s="645"/>
      <c r="K26" s="645"/>
      <c r="O26" s="57"/>
      <c r="P26" s="57"/>
      <c r="Q26" s="57"/>
      <c r="R26" s="57"/>
      <c r="S26" s="57"/>
      <c r="T26" s="57"/>
      <c r="U26" s="57"/>
      <c r="V26" s="57"/>
      <c r="W26" s="57"/>
      <c r="X26" s="57"/>
      <c r="Y26" s="57"/>
      <c r="Z26" s="57"/>
    </row>
    <row r="27" spans="2:26" ht="15.75" x14ac:dyDescent="0.25">
      <c r="O27" s="57"/>
      <c r="P27" s="57"/>
      <c r="Q27" s="57"/>
      <c r="R27" s="58"/>
      <c r="S27" s="58"/>
      <c r="T27" s="58"/>
      <c r="U27" s="58"/>
      <c r="V27" s="58"/>
      <c r="W27" s="58"/>
      <c r="X27" s="58"/>
      <c r="Y27" s="57"/>
      <c r="Z27" s="57"/>
    </row>
    <row r="28" spans="2:26" ht="15.75" x14ac:dyDescent="0.25">
      <c r="B28" s="4" t="s">
        <v>339</v>
      </c>
      <c r="C28" s="3"/>
      <c r="D28" s="3"/>
      <c r="E28" s="4"/>
      <c r="F28" s="4"/>
      <c r="G28" s="4"/>
      <c r="H28" s="4"/>
      <c r="I28" s="4"/>
      <c r="J28" s="4"/>
      <c r="K28" s="3"/>
      <c r="O28" s="57"/>
      <c r="P28" s="57"/>
      <c r="Q28" s="57"/>
      <c r="R28" s="57"/>
      <c r="S28" s="57"/>
      <c r="T28" s="57"/>
      <c r="U28" s="57"/>
      <c r="V28" s="57"/>
      <c r="W28" s="57"/>
      <c r="X28" s="57"/>
      <c r="Y28" s="57"/>
      <c r="Z28" s="57"/>
    </row>
    <row r="29" spans="2:26" x14ac:dyDescent="0.2">
      <c r="D29" s="22"/>
      <c r="E29" s="22"/>
      <c r="F29" s="22"/>
      <c r="G29" s="22"/>
      <c r="O29" s="57"/>
      <c r="P29" s="57"/>
      <c r="Q29" s="57"/>
      <c r="R29" s="69"/>
      <c r="S29" s="69"/>
      <c r="T29" s="69"/>
      <c r="U29" s="69"/>
      <c r="V29" s="69"/>
      <c r="W29" s="69"/>
      <c r="X29" s="57"/>
      <c r="Y29" s="57"/>
      <c r="Z29" s="57"/>
    </row>
    <row r="30" spans="2:26" ht="15.75" customHeight="1" x14ac:dyDescent="0.2">
      <c r="C30" s="128" t="s">
        <v>242</v>
      </c>
      <c r="D30" s="45" t="s">
        <v>423</v>
      </c>
      <c r="E30" s="45"/>
      <c r="F30" s="45"/>
      <c r="G30" s="45"/>
      <c r="H30" s="45"/>
      <c r="I30" s="45" t="s">
        <v>207</v>
      </c>
      <c r="O30" s="57"/>
      <c r="P30" s="57"/>
      <c r="Q30" s="57"/>
      <c r="R30" s="69"/>
      <c r="S30" s="69"/>
      <c r="T30" s="69"/>
      <c r="U30" s="69"/>
      <c r="V30" s="69"/>
      <c r="W30" s="69"/>
      <c r="X30" s="57"/>
      <c r="Y30" s="57"/>
      <c r="Z30" s="57"/>
    </row>
    <row r="31" spans="2:26" ht="15.75" customHeight="1" x14ac:dyDescent="0.25">
      <c r="C31" s="128" t="s">
        <v>243</v>
      </c>
      <c r="D31" s="45" t="s">
        <v>342</v>
      </c>
      <c r="E31" s="45"/>
      <c r="F31" s="45"/>
      <c r="G31" s="45"/>
      <c r="H31" s="45"/>
      <c r="I31" s="45" t="s">
        <v>206</v>
      </c>
      <c r="O31" s="57"/>
      <c r="P31" s="57"/>
      <c r="Q31" s="57"/>
      <c r="R31" s="70"/>
      <c r="S31" s="70"/>
      <c r="T31" s="70"/>
      <c r="U31" s="70"/>
      <c r="V31" s="69"/>
      <c r="W31" s="70"/>
      <c r="X31" s="57"/>
      <c r="Y31" s="57"/>
      <c r="Z31" s="57"/>
    </row>
    <row r="32" spans="2:26" ht="15.75" x14ac:dyDescent="0.25">
      <c r="C32" s="18" t="s">
        <v>242</v>
      </c>
      <c r="D32" s="77" t="s">
        <v>250</v>
      </c>
      <c r="E32" s="77"/>
      <c r="F32" s="77"/>
      <c r="G32" s="77"/>
      <c r="H32" s="45"/>
      <c r="I32" s="77" t="s">
        <v>207</v>
      </c>
      <c r="O32" s="57"/>
      <c r="P32" s="57"/>
      <c r="Q32" s="57"/>
      <c r="R32" s="57"/>
      <c r="S32" s="57"/>
      <c r="T32" s="57"/>
      <c r="U32" s="57"/>
      <c r="V32" s="57"/>
      <c r="W32" s="57"/>
      <c r="X32" s="57"/>
      <c r="Y32" s="57"/>
      <c r="Z32" s="57"/>
    </row>
    <row r="33" spans="2:26" x14ac:dyDescent="0.2">
      <c r="O33" s="57"/>
      <c r="P33" s="57"/>
      <c r="Q33" s="57"/>
      <c r="R33" s="57"/>
      <c r="S33" s="57"/>
      <c r="T33" s="57"/>
      <c r="U33" s="57"/>
      <c r="V33" s="57"/>
      <c r="W33" s="57"/>
      <c r="X33" s="57"/>
      <c r="Y33" s="57"/>
      <c r="Z33" s="57"/>
    </row>
    <row r="34" spans="2:26" ht="15.75" x14ac:dyDescent="0.25">
      <c r="B34" s="472" t="s">
        <v>408</v>
      </c>
      <c r="C34" s="3"/>
      <c r="D34" s="3"/>
      <c r="E34" s="3"/>
      <c r="F34" s="3"/>
      <c r="G34" s="3"/>
      <c r="H34" s="3"/>
      <c r="I34" s="3"/>
      <c r="J34" s="3"/>
      <c r="K34" s="3"/>
      <c r="L34" s="3"/>
      <c r="M34" s="3"/>
      <c r="O34" s="65"/>
      <c r="P34" s="62"/>
      <c r="Q34" s="62"/>
      <c r="R34" s="62"/>
      <c r="S34" s="62"/>
      <c r="T34" s="62"/>
      <c r="U34" s="62"/>
      <c r="V34" s="62"/>
      <c r="W34" s="62"/>
      <c r="X34" s="62"/>
      <c r="Y34" s="62"/>
      <c r="Z34" s="62"/>
    </row>
    <row r="35" spans="2:26" x14ac:dyDescent="0.2">
      <c r="B35" s="473" t="s">
        <v>409</v>
      </c>
      <c r="O35" s="57"/>
      <c r="P35" s="57"/>
      <c r="Q35" s="57"/>
      <c r="R35" s="57"/>
      <c r="S35" s="57"/>
      <c r="T35" s="57"/>
      <c r="U35" s="57"/>
      <c r="V35" s="57"/>
      <c r="W35" s="57"/>
      <c r="X35" s="57"/>
      <c r="Y35" s="57"/>
      <c r="Z35" s="57"/>
    </row>
    <row r="36" spans="2:26" ht="15.75" x14ac:dyDescent="0.25">
      <c r="B36" s="473" t="s">
        <v>410</v>
      </c>
      <c r="C36" s="3"/>
      <c r="D36" s="3"/>
      <c r="E36" s="3"/>
      <c r="F36" s="3"/>
      <c r="G36" s="3"/>
      <c r="H36" s="3"/>
      <c r="I36" s="3"/>
      <c r="J36" s="3"/>
      <c r="K36" s="3"/>
      <c r="L36" s="3"/>
      <c r="M36" s="3"/>
      <c r="O36" s="65"/>
      <c r="P36" s="62"/>
      <c r="Q36" s="62"/>
      <c r="R36" s="62"/>
      <c r="S36" s="62"/>
      <c r="T36" s="62"/>
      <c r="U36" s="62"/>
      <c r="V36" s="62"/>
      <c r="W36" s="62"/>
      <c r="X36" s="62"/>
      <c r="Y36" s="62"/>
      <c r="Z36" s="62"/>
    </row>
    <row r="37" spans="2:26" x14ac:dyDescent="0.2">
      <c r="B37" s="473" t="s">
        <v>411</v>
      </c>
    </row>
    <row r="38" spans="2:26" x14ac:dyDescent="0.2">
      <c r="B38" s="473" t="s">
        <v>412</v>
      </c>
    </row>
    <row r="39" spans="2:26" x14ac:dyDescent="0.2">
      <c r="B39" s="473" t="s">
        <v>413</v>
      </c>
    </row>
    <row r="40" spans="2:26" x14ac:dyDescent="0.2">
      <c r="B40" s="473" t="s">
        <v>414</v>
      </c>
    </row>
    <row r="41" spans="2:26" x14ac:dyDescent="0.2">
      <c r="B41" s="473" t="s">
        <v>415</v>
      </c>
    </row>
    <row r="42" spans="2:26" x14ac:dyDescent="0.2">
      <c r="B42" s="473" t="s">
        <v>416</v>
      </c>
    </row>
    <row r="43" spans="2:26" ht="15" customHeight="1" x14ac:dyDescent="0.2">
      <c r="O43" s="72"/>
      <c r="P43" s="72"/>
      <c r="Q43" s="72"/>
      <c r="R43" s="72"/>
      <c r="S43" s="72"/>
      <c r="T43" s="72"/>
      <c r="U43" s="72"/>
      <c r="V43" s="72"/>
      <c r="W43" s="72"/>
      <c r="X43" s="72"/>
      <c r="Y43" s="72"/>
      <c r="Z43" s="72"/>
    </row>
    <row r="44" spans="2:26" x14ac:dyDescent="0.2">
      <c r="O44" s="72"/>
      <c r="P44" s="72"/>
      <c r="Q44" s="72"/>
      <c r="R44" s="72"/>
      <c r="S44" s="72"/>
      <c r="T44" s="72"/>
      <c r="U44" s="72"/>
      <c r="V44" s="72"/>
      <c r="W44" s="72"/>
      <c r="X44" s="72"/>
      <c r="Y44" s="72"/>
      <c r="Z44" s="72"/>
    </row>
    <row r="45" spans="2:26" x14ac:dyDescent="0.2">
      <c r="O45" s="72"/>
      <c r="P45" s="72"/>
      <c r="Q45" s="72"/>
      <c r="R45" s="72"/>
      <c r="S45" s="72"/>
      <c r="T45" s="72"/>
      <c r="U45" s="72"/>
      <c r="V45" s="72"/>
      <c r="W45" s="72"/>
      <c r="X45" s="72"/>
      <c r="Y45" s="72"/>
      <c r="Z45" s="72"/>
    </row>
    <row r="46" spans="2:26" x14ac:dyDescent="0.2">
      <c r="O46" s="72"/>
      <c r="P46" s="72"/>
      <c r="Q46" s="72"/>
      <c r="R46" s="72"/>
      <c r="S46" s="72"/>
      <c r="T46" s="72"/>
      <c r="U46" s="72"/>
      <c r="V46" s="72"/>
      <c r="W46" s="72"/>
      <c r="X46" s="72"/>
      <c r="Y46" s="72"/>
      <c r="Z46" s="72"/>
    </row>
    <row r="47" spans="2:26" x14ac:dyDescent="0.2">
      <c r="O47" s="72"/>
      <c r="P47" s="72"/>
      <c r="Q47" s="72"/>
      <c r="R47" s="72"/>
      <c r="S47" s="72"/>
      <c r="T47" s="72"/>
      <c r="U47" s="72"/>
      <c r="V47" s="72"/>
      <c r="W47" s="72"/>
      <c r="X47" s="72"/>
      <c r="Y47" s="72"/>
      <c r="Z47" s="72"/>
    </row>
    <row r="48" spans="2:26" x14ac:dyDescent="0.2">
      <c r="O48" s="72"/>
      <c r="P48" s="72"/>
      <c r="Q48" s="72"/>
      <c r="R48" s="72"/>
      <c r="S48" s="72"/>
      <c r="T48" s="72"/>
      <c r="U48" s="72"/>
      <c r="V48" s="72"/>
      <c r="W48" s="72"/>
      <c r="X48" s="72"/>
      <c r="Y48" s="72"/>
      <c r="Z48" s="72"/>
    </row>
  </sheetData>
  <mergeCells count="2">
    <mergeCell ref="B25:K25"/>
    <mergeCell ref="B26:K26"/>
  </mergeCells>
  <phoneticPr fontId="18" type="noConversion"/>
  <printOptions horizontalCentered="1"/>
  <pageMargins left="0.25" right="0.25" top="0.75" bottom="0.75" header="0.5" footer="0.5"/>
  <pageSetup scale="76" fitToHeight="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B1:Z42"/>
  <sheetViews>
    <sheetView zoomScale="70" zoomScaleNormal="70" workbookViewId="0">
      <selection activeCell="B5" sqref="B5"/>
    </sheetView>
  </sheetViews>
  <sheetFormatPr defaultRowHeight="15" x14ac:dyDescent="0.2"/>
  <cols>
    <col min="3" max="3" width="10.33203125" customWidth="1"/>
    <col min="4" max="4" width="9.21875" customWidth="1"/>
    <col min="5" max="5" width="10.33203125" customWidth="1"/>
    <col min="6" max="6" width="9" customWidth="1"/>
    <col min="7" max="7" width="10.44140625" customWidth="1"/>
    <col min="9" max="9" width="9.88671875" customWidth="1"/>
    <col min="14" max="14" width="10.88671875" customWidth="1"/>
  </cols>
  <sheetData>
    <row r="1" spans="2:26" ht="18" x14ac:dyDescent="0.25">
      <c r="B1" s="4" t="s">
        <v>353</v>
      </c>
      <c r="C1" s="3"/>
      <c r="D1" s="3"/>
      <c r="E1" s="3"/>
      <c r="F1" s="3"/>
      <c r="G1" s="3"/>
      <c r="H1" s="3"/>
      <c r="I1" s="3"/>
      <c r="J1" s="3"/>
      <c r="K1" s="3"/>
      <c r="O1" s="73"/>
      <c r="P1" s="22"/>
      <c r="Q1" s="22"/>
      <c r="R1" s="22"/>
      <c r="S1" s="22"/>
      <c r="T1" s="22"/>
      <c r="U1" s="22"/>
      <c r="V1" s="22"/>
      <c r="W1" s="22"/>
      <c r="X1" s="22"/>
      <c r="Y1" s="22"/>
      <c r="Z1" s="22"/>
    </row>
    <row r="2" spans="2:26" ht="18" x14ac:dyDescent="0.25">
      <c r="B2" s="14" t="s">
        <v>15</v>
      </c>
      <c r="C2" s="3"/>
      <c r="D2" s="3"/>
      <c r="E2" s="3"/>
      <c r="F2" s="3"/>
      <c r="G2" s="3"/>
      <c r="H2" s="3"/>
      <c r="I2" s="3"/>
      <c r="J2" s="3"/>
      <c r="K2" s="3"/>
      <c r="O2" s="73"/>
      <c r="P2" s="22"/>
      <c r="Q2" s="22"/>
      <c r="R2" s="22"/>
      <c r="S2" s="22"/>
      <c r="T2" s="22"/>
      <c r="U2" s="22"/>
      <c r="V2" s="22"/>
      <c r="W2" s="22"/>
      <c r="X2" s="22"/>
      <c r="Y2" s="22"/>
      <c r="Z2" s="22"/>
    </row>
    <row r="3" spans="2:26" ht="15.75" x14ac:dyDescent="0.25">
      <c r="B3" s="4" t="s">
        <v>388</v>
      </c>
      <c r="C3" s="3"/>
      <c r="D3" s="3"/>
      <c r="E3" s="3"/>
      <c r="F3" s="3"/>
      <c r="G3" s="3"/>
      <c r="H3" s="3"/>
      <c r="I3" s="3"/>
      <c r="J3" s="3"/>
      <c r="K3" s="3"/>
      <c r="O3" s="33"/>
      <c r="P3" s="22"/>
      <c r="Q3" s="22"/>
      <c r="R3" s="22"/>
      <c r="S3" s="22"/>
      <c r="T3" s="22"/>
      <c r="U3" s="22"/>
      <c r="V3" s="22"/>
      <c r="W3" s="22"/>
      <c r="X3" s="22"/>
      <c r="Y3" s="22"/>
      <c r="Z3" s="22"/>
    </row>
    <row r="4" spans="2:26" ht="15.75" x14ac:dyDescent="0.25">
      <c r="B4" s="88">
        <f>ESC!$B$4</f>
        <v>45992</v>
      </c>
      <c r="C4" s="3"/>
      <c r="D4" s="3"/>
      <c r="E4" s="3"/>
      <c r="F4" s="3"/>
      <c r="G4" s="3"/>
      <c r="H4" s="3"/>
      <c r="I4" s="3"/>
      <c r="J4" s="3"/>
      <c r="K4" s="3"/>
      <c r="O4" s="74"/>
      <c r="P4" s="74"/>
      <c r="Q4" s="74"/>
      <c r="R4" s="74"/>
      <c r="S4" s="74"/>
      <c r="T4" s="74"/>
      <c r="U4" s="74"/>
      <c r="V4" s="74"/>
      <c r="W4" s="74"/>
      <c r="X4" s="74"/>
      <c r="Y4" s="74"/>
      <c r="Z4" s="74"/>
    </row>
    <row r="5" spans="2:26" ht="15.75" x14ac:dyDescent="0.25">
      <c r="O5" s="75"/>
      <c r="P5" s="22"/>
      <c r="Q5" s="22"/>
      <c r="R5" s="22"/>
      <c r="S5" s="22"/>
      <c r="T5" s="22"/>
      <c r="U5" s="22"/>
      <c r="V5" s="22"/>
      <c r="W5" s="22"/>
      <c r="X5" s="22"/>
      <c r="Y5" s="22"/>
      <c r="Z5" s="22"/>
    </row>
    <row r="6" spans="2:26" ht="15.75" x14ac:dyDescent="0.25">
      <c r="D6" s="94" t="s">
        <v>16</v>
      </c>
      <c r="E6" s="95"/>
      <c r="F6" s="95"/>
      <c r="G6" s="95"/>
      <c r="H6" s="95"/>
      <c r="I6" s="96"/>
      <c r="J6" s="9"/>
      <c r="K6" s="9"/>
      <c r="Q6" s="33"/>
      <c r="R6" s="33"/>
      <c r="S6" s="33"/>
      <c r="T6" s="33"/>
      <c r="U6" s="33"/>
      <c r="V6" s="33"/>
      <c r="W6" s="33"/>
      <c r="X6" s="33"/>
    </row>
    <row r="7" spans="2:26" x14ac:dyDescent="0.2">
      <c r="D7" s="13" t="s">
        <v>1</v>
      </c>
      <c r="E7" s="13" t="s">
        <v>20</v>
      </c>
      <c r="F7" s="13" t="s">
        <v>4</v>
      </c>
      <c r="G7" s="13" t="s">
        <v>21</v>
      </c>
      <c r="H7" s="13" t="s">
        <v>18</v>
      </c>
      <c r="I7" s="127" t="s">
        <v>236</v>
      </c>
      <c r="J7" s="22"/>
      <c r="K7" s="22"/>
      <c r="Q7" s="22"/>
      <c r="R7" s="22"/>
      <c r="S7" s="22"/>
      <c r="T7" s="22"/>
      <c r="U7" s="22"/>
      <c r="V7" s="22"/>
      <c r="W7" s="22"/>
      <c r="X7" s="22"/>
    </row>
    <row r="8" spans="2:26" x14ac:dyDescent="0.2">
      <c r="D8" s="13" t="s">
        <v>2</v>
      </c>
      <c r="E8" s="13" t="s">
        <v>23</v>
      </c>
      <c r="F8" s="13" t="s">
        <v>5</v>
      </c>
      <c r="G8" s="13" t="s">
        <v>25</v>
      </c>
      <c r="H8" s="13" t="s">
        <v>22</v>
      </c>
      <c r="I8" s="110" t="s">
        <v>237</v>
      </c>
      <c r="J8" s="22"/>
      <c r="K8" s="22"/>
      <c r="Q8" s="22"/>
      <c r="R8" s="22"/>
      <c r="S8" s="22"/>
      <c r="T8" s="22"/>
      <c r="U8" s="22"/>
      <c r="V8" s="22"/>
      <c r="W8" s="22"/>
      <c r="X8" s="22"/>
    </row>
    <row r="9" spans="2:26" x14ac:dyDescent="0.2">
      <c r="D9" s="13" t="s">
        <v>3</v>
      </c>
      <c r="E9" s="13" t="s">
        <v>17</v>
      </c>
      <c r="F9" s="13" t="s">
        <v>24</v>
      </c>
      <c r="G9" s="13" t="s">
        <v>19</v>
      </c>
      <c r="H9" s="13" t="s">
        <v>26</v>
      </c>
      <c r="I9" s="110" t="s">
        <v>235</v>
      </c>
      <c r="J9" s="22"/>
      <c r="K9" s="22"/>
      <c r="Q9" s="22"/>
      <c r="R9" s="22"/>
      <c r="S9" s="22"/>
      <c r="T9" s="22"/>
      <c r="U9" s="22"/>
      <c r="V9" s="22"/>
      <c r="W9" s="22"/>
      <c r="X9" s="22"/>
    </row>
    <row r="12" spans="2:26" ht="15.75" x14ac:dyDescent="0.25">
      <c r="B12" s="97" t="s">
        <v>244</v>
      </c>
      <c r="C12" s="98"/>
      <c r="D12" s="98"/>
      <c r="E12" s="98"/>
      <c r="F12" s="98"/>
      <c r="G12" s="98"/>
      <c r="H12" s="98"/>
      <c r="I12" s="98"/>
      <c r="J12" s="98"/>
      <c r="K12" s="99"/>
      <c r="L12" s="130"/>
      <c r="M12" s="9"/>
      <c r="O12" s="33"/>
      <c r="P12" s="33"/>
      <c r="Q12" s="33"/>
      <c r="R12" s="33"/>
      <c r="S12" s="33"/>
      <c r="T12" s="33"/>
      <c r="U12" s="33"/>
      <c r="V12" s="33"/>
      <c r="W12" s="33"/>
      <c r="X12" s="33"/>
      <c r="Y12" s="33"/>
      <c r="Z12" s="33"/>
    </row>
    <row r="13" spans="2:26" ht="15.75" x14ac:dyDescent="0.25">
      <c r="B13" s="100" t="s">
        <v>27</v>
      </c>
      <c r="C13" s="101"/>
      <c r="D13" s="101"/>
      <c r="E13" s="101"/>
      <c r="F13" s="101"/>
      <c r="G13" s="101"/>
      <c r="H13" s="101"/>
      <c r="I13" s="101"/>
      <c r="J13" s="101"/>
      <c r="K13" s="102"/>
      <c r="L13" s="130"/>
      <c r="M13" s="9"/>
      <c r="O13" s="33"/>
      <c r="P13" s="33"/>
      <c r="Q13" s="33"/>
      <c r="R13" s="33"/>
      <c r="S13" s="33"/>
      <c r="T13" s="33"/>
      <c r="U13" s="33"/>
      <c r="V13" s="33"/>
      <c r="W13" s="33"/>
      <c r="X13" s="33"/>
      <c r="Y13" s="33"/>
      <c r="Z13" s="33"/>
    </row>
    <row r="14" spans="2:26" x14ac:dyDescent="0.2">
      <c r="B14" s="8"/>
      <c r="C14" s="13" t="s">
        <v>1</v>
      </c>
      <c r="D14" s="13" t="s">
        <v>2</v>
      </c>
      <c r="E14" s="13" t="s">
        <v>3</v>
      </c>
      <c r="F14" s="13" t="s">
        <v>4</v>
      </c>
      <c r="G14" s="13" t="s">
        <v>5</v>
      </c>
      <c r="H14" s="13" t="s">
        <v>24</v>
      </c>
      <c r="I14" s="13" t="s">
        <v>18</v>
      </c>
      <c r="J14" s="13" t="s">
        <v>22</v>
      </c>
      <c r="K14" s="13" t="s">
        <v>26</v>
      </c>
      <c r="L14" s="22"/>
      <c r="M14" s="22"/>
      <c r="P14" s="22"/>
      <c r="Q14" s="22"/>
      <c r="R14" s="22"/>
      <c r="S14" s="22"/>
      <c r="T14" s="22"/>
      <c r="U14" s="22"/>
      <c r="V14" s="22"/>
      <c r="W14" s="22"/>
      <c r="X14" s="22"/>
      <c r="Y14" s="22"/>
      <c r="Z14" s="22"/>
    </row>
    <row r="15" spans="2:26" ht="15.75" x14ac:dyDescent="0.25">
      <c r="B15" s="8" t="s">
        <v>1</v>
      </c>
      <c r="C15" s="324">
        <f>ROUND('LMR SB EMPTIES'!P17*ESC!$C$10*ESC!$C$12,0)</f>
        <v>1546</v>
      </c>
      <c r="D15" s="324">
        <f>ROUND('LMR SB EMPTIES'!Q17*ESC!$C$10*ESC!$C$12,0)</f>
        <v>2499</v>
      </c>
      <c r="E15" s="324">
        <f>ROUND('LMR SB EMPTIES'!R17*ESC!$C$10*ESC!$C$12,0)</f>
        <v>3017</v>
      </c>
      <c r="F15" s="324">
        <f>ROUND('LMR SB EMPTIES'!S17*ESC!$C$10*ESC!$C$12,0)</f>
        <v>3416</v>
      </c>
      <c r="G15" s="324">
        <f>ROUND('LMR SB EMPTIES'!T17*ESC!$C$10*ESC!$C$12,0)</f>
        <v>3928</v>
      </c>
      <c r="H15" s="324">
        <f>ROUND('LMR SB EMPTIES'!U17*ESC!$C$10*ESC!$C$12,0)</f>
        <v>4219</v>
      </c>
      <c r="I15" s="324">
        <f>ROUND('LMR SB EMPTIES'!V17*ESC!$C$10*ESC!$C$12,0)</f>
        <v>4628</v>
      </c>
      <c r="J15" s="324">
        <f>ROUND('LMR SB EMPTIES'!W17*ESC!$C$10*ESC!$C$12,0)</f>
        <v>5050</v>
      </c>
      <c r="K15" s="324">
        <f>ROUND('LMR SB EMPTIES'!X17*ESC!$C$10*ESC!$C$12,0)</f>
        <v>5413</v>
      </c>
      <c r="L15" s="76"/>
      <c r="M15" s="76"/>
      <c r="P15" s="76"/>
      <c r="Q15" s="76"/>
      <c r="R15" s="76"/>
      <c r="S15" s="76"/>
      <c r="T15" s="76"/>
      <c r="U15" s="76"/>
      <c r="V15" s="76"/>
      <c r="W15" s="76"/>
      <c r="X15" s="76"/>
      <c r="Y15" s="76"/>
      <c r="Z15" s="76"/>
    </row>
    <row r="16" spans="2:26" ht="15.75" x14ac:dyDescent="0.25">
      <c r="B16" s="8" t="s">
        <v>2</v>
      </c>
      <c r="C16" s="324">
        <f>ROUND('LMR SB EMPTIES'!P18*ESC!$C$10*ESC!$C$12,0)</f>
        <v>2499</v>
      </c>
      <c r="D16" s="324">
        <f>ROUND('LMR SB EMPTIES'!Q18*ESC!$C$10*ESC!$C$12,0)</f>
        <v>1546</v>
      </c>
      <c r="E16" s="324">
        <f>ROUND('LMR SB EMPTIES'!R18*ESC!$C$10*ESC!$C$12,0)</f>
        <v>2499</v>
      </c>
      <c r="F16" s="324">
        <f>ROUND('LMR SB EMPTIES'!S18*ESC!$C$10*ESC!$C$12,0)</f>
        <v>3017</v>
      </c>
      <c r="G16" s="324">
        <f>ROUND('LMR SB EMPTIES'!T18*ESC!$C$10*ESC!$C$12,0)</f>
        <v>3416</v>
      </c>
      <c r="H16" s="324">
        <f>ROUND('LMR SB EMPTIES'!U18*ESC!$C$10*ESC!$C$12,0)</f>
        <v>3928</v>
      </c>
      <c r="I16" s="324">
        <f>ROUND('LMR SB EMPTIES'!V18*ESC!$C$10*ESC!$C$12,0)</f>
        <v>4219</v>
      </c>
      <c r="J16" s="324">
        <f>ROUND('LMR SB EMPTIES'!W18*ESC!$C$10*ESC!$C$12,0)</f>
        <v>4628</v>
      </c>
      <c r="K16" s="324">
        <f>ROUND('LMR SB EMPTIES'!X18*ESC!$C$10*ESC!$C$12,0)</f>
        <v>5050</v>
      </c>
      <c r="L16" s="76"/>
      <c r="M16" s="76"/>
      <c r="P16" s="76"/>
      <c r="Q16" s="76"/>
      <c r="R16" s="76"/>
      <c r="S16" s="76"/>
      <c r="T16" s="76"/>
      <c r="U16" s="76"/>
      <c r="V16" s="76"/>
      <c r="W16" s="76"/>
      <c r="X16" s="76"/>
      <c r="Y16" s="76"/>
      <c r="Z16" s="76"/>
    </row>
    <row r="17" spans="2:26" ht="15.75" x14ac:dyDescent="0.25">
      <c r="B17" s="8" t="s">
        <v>3</v>
      </c>
      <c r="C17" s="324">
        <f>ROUND('LMR SB EMPTIES'!P19*ESC!$C$10*ESC!$C$12,0)</f>
        <v>3017</v>
      </c>
      <c r="D17" s="324">
        <f>ROUND('LMR SB EMPTIES'!Q19*ESC!$C$10*ESC!$C$12,0)</f>
        <v>2499</v>
      </c>
      <c r="E17" s="324">
        <f>ROUND('LMR SB EMPTIES'!R19*ESC!$C$10*ESC!$C$12,0)</f>
        <v>1546</v>
      </c>
      <c r="F17" s="324">
        <f>ROUND('LMR SB EMPTIES'!S19*ESC!$C$10*ESC!$C$12,0)</f>
        <v>2499</v>
      </c>
      <c r="G17" s="324">
        <f>ROUND('LMR SB EMPTIES'!T19*ESC!$C$10*ESC!$C$12,0)</f>
        <v>3017</v>
      </c>
      <c r="H17" s="324">
        <f>ROUND('LMR SB EMPTIES'!U19*ESC!$C$10*ESC!$C$12,0)</f>
        <v>3416</v>
      </c>
      <c r="I17" s="324">
        <f>ROUND('LMR SB EMPTIES'!V19*ESC!$C$10*ESC!$C$12,0)</f>
        <v>3928</v>
      </c>
      <c r="J17" s="324">
        <f>ROUND('LMR SB EMPTIES'!W19*ESC!$C$10*ESC!$C$12,0)</f>
        <v>4219</v>
      </c>
      <c r="K17" s="324">
        <f>ROUND('LMR SB EMPTIES'!X19*ESC!$C$10*ESC!$C$12,0)</f>
        <v>4628</v>
      </c>
      <c r="L17" s="76"/>
      <c r="M17" s="76"/>
      <c r="P17" s="76"/>
      <c r="Q17" s="76"/>
      <c r="R17" s="76"/>
      <c r="S17" s="76"/>
      <c r="T17" s="76"/>
      <c r="U17" s="76"/>
      <c r="V17" s="76"/>
      <c r="W17" s="76"/>
      <c r="X17" s="76"/>
      <c r="Y17" s="76"/>
      <c r="Z17" s="76"/>
    </row>
    <row r="18" spans="2:26" ht="15.75" x14ac:dyDescent="0.25">
      <c r="B18" s="8" t="s">
        <v>4</v>
      </c>
      <c r="C18" s="324">
        <f>ROUND('LMR SB EMPTIES'!P20*ESC!$C$10*ESC!$C$12,0)</f>
        <v>3416</v>
      </c>
      <c r="D18" s="324">
        <f>ROUND('LMR SB EMPTIES'!Q20*ESC!$C$10*ESC!$C$12,0)</f>
        <v>3017</v>
      </c>
      <c r="E18" s="324">
        <f>ROUND('LMR SB EMPTIES'!R20*ESC!$C$10*ESC!$C$12,0)</f>
        <v>2499</v>
      </c>
      <c r="F18" s="324">
        <f>ROUND('LMR SB EMPTIES'!S20*ESC!$C$10*ESC!$C$12,0)</f>
        <v>1546</v>
      </c>
      <c r="G18" s="324">
        <f>ROUND('LMR SB EMPTIES'!T20*ESC!$C$10*ESC!$C$12,0)</f>
        <v>2499</v>
      </c>
      <c r="H18" s="324">
        <f>ROUND('LMR SB EMPTIES'!U20*ESC!$C$10*ESC!$C$12,0)</f>
        <v>3017</v>
      </c>
      <c r="I18" s="324">
        <f>ROUND('LMR SB EMPTIES'!V20*ESC!$C$10*ESC!$C$12,0)</f>
        <v>3416</v>
      </c>
      <c r="J18" s="324">
        <f>ROUND('LMR SB EMPTIES'!W20*ESC!$C$10*ESC!$C$12,0)</f>
        <v>3928</v>
      </c>
      <c r="K18" s="324">
        <f>ROUND('LMR SB EMPTIES'!X20*ESC!$C$10*ESC!$C$12,0)</f>
        <v>4219</v>
      </c>
      <c r="L18" s="76"/>
      <c r="M18" s="76"/>
      <c r="P18" s="76"/>
      <c r="Q18" s="76"/>
      <c r="R18" s="76"/>
      <c r="S18" s="76"/>
      <c r="T18" s="76"/>
      <c r="U18" s="76"/>
      <c r="V18" s="76"/>
      <c r="W18" s="76"/>
      <c r="X18" s="76"/>
      <c r="Y18" s="76"/>
      <c r="Z18" s="76"/>
    </row>
    <row r="19" spans="2:26" ht="15.75" x14ac:dyDescent="0.25">
      <c r="B19" s="8" t="s">
        <v>5</v>
      </c>
      <c r="C19" s="324">
        <f>ROUND('LMR SB EMPTIES'!P21*ESC!$C$10*ESC!$C$12,0)</f>
        <v>3928</v>
      </c>
      <c r="D19" s="324">
        <f>ROUND('LMR SB EMPTIES'!Q21*ESC!$C$10*ESC!$C$12,0)</f>
        <v>3416</v>
      </c>
      <c r="E19" s="324">
        <f>ROUND('LMR SB EMPTIES'!R21*ESC!$C$10*ESC!$C$12,0)</f>
        <v>3017</v>
      </c>
      <c r="F19" s="324">
        <f>ROUND('LMR SB EMPTIES'!S21*ESC!$C$10*ESC!$C$12,0)</f>
        <v>2499</v>
      </c>
      <c r="G19" s="324">
        <f>ROUND('LMR SB EMPTIES'!T21*ESC!$C$10*ESC!$C$12,0)</f>
        <v>1546</v>
      </c>
      <c r="H19" s="324">
        <f>ROUND('LMR SB EMPTIES'!U21*ESC!$C$10*ESC!$C$12,0)</f>
        <v>2499</v>
      </c>
      <c r="I19" s="324">
        <f>ROUND('LMR SB EMPTIES'!V21*ESC!$C$10*ESC!$C$12,0)</f>
        <v>3017</v>
      </c>
      <c r="J19" s="324">
        <f>ROUND('LMR SB EMPTIES'!W21*ESC!$C$10*ESC!$C$12,0)</f>
        <v>3416</v>
      </c>
      <c r="K19" s="324">
        <f>ROUND('LMR SB EMPTIES'!X21*ESC!$C$10*ESC!$C$12,0)</f>
        <v>3928</v>
      </c>
      <c r="L19" s="76"/>
      <c r="M19" s="76"/>
      <c r="P19" s="76"/>
      <c r="Q19" s="76"/>
      <c r="R19" s="76"/>
      <c r="S19" s="76"/>
      <c r="T19" s="76"/>
      <c r="U19" s="76"/>
      <c r="V19" s="76"/>
      <c r="W19" s="76"/>
      <c r="X19" s="76"/>
      <c r="Y19" s="76"/>
      <c r="Z19" s="76"/>
    </row>
    <row r="20" spans="2:26" ht="15.75" x14ac:dyDescent="0.25">
      <c r="B20" s="8" t="s">
        <v>24</v>
      </c>
      <c r="C20" s="324">
        <f>ROUND('LMR SB EMPTIES'!P22*ESC!$C$10*ESC!$C$12,0)</f>
        <v>4219</v>
      </c>
      <c r="D20" s="324">
        <f>ROUND('LMR SB EMPTIES'!Q22*ESC!$C$10*ESC!$C$12,0)</f>
        <v>3928</v>
      </c>
      <c r="E20" s="324">
        <f>ROUND('LMR SB EMPTIES'!R22*ESC!$C$10*ESC!$C$12,0)</f>
        <v>3416</v>
      </c>
      <c r="F20" s="324">
        <f>ROUND('LMR SB EMPTIES'!S22*ESC!$C$10*ESC!$C$12,0)</f>
        <v>3017</v>
      </c>
      <c r="G20" s="324">
        <f>ROUND('LMR SB EMPTIES'!T22*ESC!$C$10*ESC!$C$12,0)</f>
        <v>2499</v>
      </c>
      <c r="H20" s="324">
        <f>ROUND('LMR SB EMPTIES'!U22*ESC!$C$10*ESC!$C$12,0)</f>
        <v>1546</v>
      </c>
      <c r="I20" s="324">
        <f>ROUND('LMR SB EMPTIES'!V22*ESC!$C$10*ESC!$C$12,0)</f>
        <v>2499</v>
      </c>
      <c r="J20" s="324">
        <f>ROUND('LMR SB EMPTIES'!W22*ESC!$C$10*ESC!$C$12,0)</f>
        <v>3017</v>
      </c>
      <c r="K20" s="324">
        <f>ROUND('LMR SB EMPTIES'!X22*ESC!$C$10*ESC!$C$12,0)</f>
        <v>3416</v>
      </c>
      <c r="L20" s="76"/>
      <c r="M20" s="76"/>
      <c r="P20" s="76"/>
      <c r="Q20" s="76"/>
      <c r="R20" s="76"/>
      <c r="S20" s="76"/>
      <c r="T20" s="76"/>
      <c r="U20" s="76"/>
      <c r="V20" s="76"/>
      <c r="W20" s="76"/>
      <c r="X20" s="76"/>
      <c r="Y20" s="76"/>
      <c r="Z20" s="76"/>
    </row>
    <row r="21" spans="2:26" ht="15.75" x14ac:dyDescent="0.25">
      <c r="B21" s="8" t="s">
        <v>18</v>
      </c>
      <c r="C21" s="324">
        <f>ROUND('LMR SB EMPTIES'!P23*ESC!$C$10*ESC!$C$12,0)</f>
        <v>4628</v>
      </c>
      <c r="D21" s="324">
        <f>ROUND('LMR SB EMPTIES'!Q23*ESC!$C$10*ESC!$C$12,0)</f>
        <v>4219</v>
      </c>
      <c r="E21" s="324">
        <f>ROUND('LMR SB EMPTIES'!R23*ESC!$C$10*ESC!$C$12,0)</f>
        <v>3928</v>
      </c>
      <c r="F21" s="324">
        <f>ROUND('LMR SB EMPTIES'!S23*ESC!$C$10*ESC!$C$12,0)</f>
        <v>3416</v>
      </c>
      <c r="G21" s="324">
        <f>ROUND('LMR SB EMPTIES'!T23*ESC!$C$10*ESC!$C$12,0)</f>
        <v>3017</v>
      </c>
      <c r="H21" s="324">
        <f>ROUND('LMR SB EMPTIES'!U23*ESC!$C$10*ESC!$C$12,0)</f>
        <v>2499</v>
      </c>
      <c r="I21" s="324">
        <f>ROUND('LMR SB EMPTIES'!V23*ESC!$C$10*ESC!$C$12,0)</f>
        <v>1546</v>
      </c>
      <c r="J21" s="324">
        <f>ROUND('LMR SB EMPTIES'!W23*ESC!$C$10*ESC!$C$12,0)</f>
        <v>2499</v>
      </c>
      <c r="K21" s="324">
        <f>ROUND('LMR SB EMPTIES'!X23*ESC!$C$10*ESC!$C$12,0)</f>
        <v>3017</v>
      </c>
      <c r="L21" s="76"/>
      <c r="M21" s="76"/>
      <c r="P21" s="76"/>
      <c r="Q21" s="76"/>
      <c r="R21" s="76"/>
      <c r="S21" s="76"/>
      <c r="T21" s="76"/>
      <c r="U21" s="76"/>
      <c r="V21" s="76"/>
      <c r="W21" s="76"/>
      <c r="X21" s="76"/>
      <c r="Y21" s="76"/>
      <c r="Z21" s="76"/>
    </row>
    <row r="22" spans="2:26" ht="15.75" x14ac:dyDescent="0.25">
      <c r="B22" s="8" t="s">
        <v>22</v>
      </c>
      <c r="C22" s="324">
        <f>ROUND('LMR SB EMPTIES'!P24*ESC!$C$10*ESC!$C$12,0)</f>
        <v>5050</v>
      </c>
      <c r="D22" s="324">
        <f>ROUND('LMR SB EMPTIES'!Q24*ESC!$C$10*ESC!$C$12,0)</f>
        <v>4628</v>
      </c>
      <c r="E22" s="324">
        <f>ROUND('LMR SB EMPTIES'!R24*ESC!$C$10*ESC!$C$12,0)</f>
        <v>4219</v>
      </c>
      <c r="F22" s="324">
        <f>ROUND('LMR SB EMPTIES'!S24*ESC!$C$10*ESC!$C$12,0)</f>
        <v>3928</v>
      </c>
      <c r="G22" s="324">
        <f>ROUND('LMR SB EMPTIES'!T24*ESC!$C$10*ESC!$C$12,0)</f>
        <v>3416</v>
      </c>
      <c r="H22" s="324">
        <f>ROUND('LMR SB EMPTIES'!U24*ESC!$C$10*ESC!$C$12,0)</f>
        <v>3017</v>
      </c>
      <c r="I22" s="324">
        <f>ROUND('LMR SB EMPTIES'!V24*ESC!$C$10*ESC!$C$12,0)</f>
        <v>2499</v>
      </c>
      <c r="J22" s="324">
        <f>ROUND('LMR SB EMPTIES'!W24*ESC!$C$10*ESC!$C$12,0)</f>
        <v>1546</v>
      </c>
      <c r="K22" s="324">
        <f>ROUND('LMR SB EMPTIES'!X24*ESC!$C$10*ESC!$C$12,0)</f>
        <v>2499</v>
      </c>
      <c r="L22" s="76"/>
      <c r="M22" s="76"/>
      <c r="P22" s="76"/>
      <c r="Q22" s="76"/>
      <c r="R22" s="76"/>
      <c r="S22" s="76"/>
      <c r="T22" s="76"/>
      <c r="U22" s="76"/>
      <c r="V22" s="76"/>
      <c r="W22" s="76"/>
      <c r="X22" s="76"/>
      <c r="Y22" s="76"/>
      <c r="Z22" s="76"/>
    </row>
    <row r="23" spans="2:26" ht="15.75" x14ac:dyDescent="0.25">
      <c r="B23" s="8" t="s">
        <v>26</v>
      </c>
      <c r="C23" s="324">
        <f>ROUND('LMR SB EMPTIES'!P25*ESC!$C$10*ESC!$C$12,0)</f>
        <v>5413</v>
      </c>
      <c r="D23" s="324">
        <f>ROUND('LMR SB EMPTIES'!Q25*ESC!$C$10*ESC!$C$12,0)</f>
        <v>5050</v>
      </c>
      <c r="E23" s="324">
        <f>ROUND('LMR SB EMPTIES'!R25*ESC!$C$10*ESC!$C$12,0)</f>
        <v>4628</v>
      </c>
      <c r="F23" s="324">
        <f>ROUND('LMR SB EMPTIES'!S25*ESC!$C$10*ESC!$C$12,0)</f>
        <v>4219</v>
      </c>
      <c r="G23" s="324">
        <f>ROUND('LMR SB EMPTIES'!T25*ESC!$C$10*ESC!$C$12,0)</f>
        <v>3928</v>
      </c>
      <c r="H23" s="324">
        <f>ROUND('LMR SB EMPTIES'!U25*ESC!$C$10*ESC!$C$12,0)</f>
        <v>3416</v>
      </c>
      <c r="I23" s="324">
        <f>ROUND('LMR SB EMPTIES'!V25*ESC!$C$10*ESC!$C$12,0)</f>
        <v>3017</v>
      </c>
      <c r="J23" s="324">
        <f>ROUND('LMR SB EMPTIES'!W25*ESC!$C$10*ESC!$C$12,0)</f>
        <v>2499</v>
      </c>
      <c r="K23" s="324">
        <f>ROUND('LMR SB EMPTIES'!X25*ESC!$C$10*ESC!$C$12,0)</f>
        <v>1546</v>
      </c>
      <c r="L23" s="76"/>
      <c r="M23" s="76"/>
      <c r="P23" s="76"/>
      <c r="Q23" s="76"/>
      <c r="R23" s="76"/>
      <c r="S23" s="76"/>
      <c r="T23" s="76"/>
      <c r="U23" s="76"/>
      <c r="V23" s="76"/>
      <c r="W23" s="76"/>
      <c r="X23" s="76"/>
      <c r="Y23" s="76"/>
      <c r="Z23" s="76"/>
    </row>
    <row r="24" spans="2:26" ht="15.75" x14ac:dyDescent="0.25">
      <c r="C24" s="76"/>
      <c r="D24" s="76"/>
      <c r="E24" s="76"/>
      <c r="F24" s="76"/>
      <c r="G24" s="76"/>
      <c r="H24" s="76"/>
      <c r="I24" s="76"/>
      <c r="J24" s="76"/>
      <c r="K24" s="76"/>
      <c r="L24" s="76"/>
      <c r="M24" s="76"/>
      <c r="P24" s="76"/>
      <c r="Q24" s="76"/>
      <c r="R24" s="76"/>
      <c r="S24" s="76"/>
      <c r="T24" s="76"/>
      <c r="U24" s="76"/>
      <c r="V24" s="76"/>
      <c r="W24" s="76"/>
      <c r="X24" s="76"/>
      <c r="Y24" s="76"/>
      <c r="Z24" s="76"/>
    </row>
    <row r="25" spans="2:26" ht="15.75" x14ac:dyDescent="0.25">
      <c r="B25" s="645" t="s">
        <v>238</v>
      </c>
      <c r="C25" s="645"/>
      <c r="D25" s="645"/>
      <c r="E25" s="645"/>
      <c r="F25" s="645"/>
      <c r="G25" s="645"/>
      <c r="H25" s="645"/>
      <c r="I25" s="645"/>
      <c r="J25" s="645"/>
      <c r="K25" s="645"/>
      <c r="L25" s="76"/>
      <c r="M25" s="76"/>
      <c r="P25" s="76"/>
      <c r="Q25" s="76"/>
      <c r="R25" s="76"/>
      <c r="S25" s="76"/>
      <c r="T25" s="76"/>
      <c r="U25" s="76"/>
      <c r="V25" s="76"/>
      <c r="W25" s="76"/>
      <c r="X25" s="76"/>
      <c r="Y25" s="76"/>
      <c r="Z25" s="76"/>
    </row>
    <row r="26" spans="2:26" ht="15.75" x14ac:dyDescent="0.25">
      <c r="B26" s="645" t="s">
        <v>239</v>
      </c>
      <c r="C26" s="645"/>
      <c r="D26" s="645"/>
      <c r="E26" s="645"/>
      <c r="F26" s="645"/>
      <c r="G26" s="645"/>
      <c r="H26" s="645"/>
      <c r="I26" s="645"/>
      <c r="J26" s="645"/>
      <c r="K26" s="645"/>
    </row>
    <row r="27" spans="2:26" ht="15.75" x14ac:dyDescent="0.25">
      <c r="R27" s="9"/>
      <c r="S27" s="9"/>
      <c r="T27" s="9"/>
      <c r="U27" s="9"/>
      <c r="V27" s="9"/>
      <c r="W27" s="9"/>
      <c r="X27" s="9"/>
    </row>
    <row r="28" spans="2:26" ht="15.75" x14ac:dyDescent="0.25">
      <c r="B28" s="4" t="s">
        <v>339</v>
      </c>
      <c r="C28" s="3"/>
      <c r="D28" s="3"/>
      <c r="E28" s="4"/>
      <c r="F28" s="4"/>
      <c r="G28" s="4"/>
      <c r="H28" s="4"/>
      <c r="I28" s="4"/>
      <c r="J28" s="4"/>
      <c r="K28" s="3"/>
    </row>
    <row r="29" spans="2:26" x14ac:dyDescent="0.2">
      <c r="D29" s="22"/>
      <c r="E29" s="22"/>
      <c r="F29" s="22"/>
      <c r="G29" s="22"/>
      <c r="R29" s="45"/>
      <c r="S29" s="45"/>
      <c r="T29" s="45"/>
      <c r="U29" s="45"/>
      <c r="V29" s="45"/>
      <c r="W29" s="45"/>
    </row>
    <row r="30" spans="2:26" ht="15.75" customHeight="1" x14ac:dyDescent="0.2">
      <c r="C30" s="128" t="s">
        <v>242</v>
      </c>
      <c r="D30" s="45" t="s">
        <v>423</v>
      </c>
      <c r="E30" s="45"/>
      <c r="F30" s="45"/>
      <c r="G30" s="45"/>
      <c r="H30" s="45"/>
      <c r="I30" s="45" t="s">
        <v>207</v>
      </c>
      <c r="R30" s="45"/>
      <c r="S30" s="45"/>
      <c r="T30" s="45"/>
      <c r="U30" s="45"/>
      <c r="V30" s="45"/>
      <c r="W30" s="45"/>
    </row>
    <row r="31" spans="2:26" ht="15.75" customHeight="1" x14ac:dyDescent="0.25">
      <c r="C31" s="128" t="s">
        <v>243</v>
      </c>
      <c r="D31" s="45" t="s">
        <v>342</v>
      </c>
      <c r="E31" s="45"/>
      <c r="F31" s="45"/>
      <c r="G31" s="45"/>
      <c r="H31" s="45"/>
      <c r="I31" s="45" t="s">
        <v>206</v>
      </c>
      <c r="R31" s="77"/>
      <c r="S31" s="77"/>
      <c r="T31" s="77"/>
      <c r="U31" s="77"/>
      <c r="V31" s="45"/>
      <c r="W31" s="77"/>
    </row>
    <row r="32" spans="2:26" ht="15.75" x14ac:dyDescent="0.25">
      <c r="C32" s="18" t="s">
        <v>242</v>
      </c>
      <c r="D32" s="77" t="s">
        <v>250</v>
      </c>
      <c r="E32" s="77"/>
      <c r="F32" s="77"/>
      <c r="G32" s="77"/>
      <c r="H32" s="45"/>
      <c r="I32" s="77" t="s">
        <v>207</v>
      </c>
    </row>
    <row r="34" spans="2:26" ht="15.75" x14ac:dyDescent="0.25">
      <c r="B34" s="472" t="s">
        <v>408</v>
      </c>
      <c r="C34" s="3"/>
      <c r="D34" s="3"/>
      <c r="E34" s="3"/>
      <c r="F34" s="3"/>
      <c r="G34" s="3"/>
      <c r="H34" s="3"/>
      <c r="I34" s="3"/>
      <c r="J34" s="3"/>
      <c r="K34" s="3"/>
      <c r="L34" s="3"/>
      <c r="M34" s="3"/>
      <c r="O34" s="33"/>
      <c r="P34" s="22"/>
      <c r="Q34" s="22"/>
      <c r="R34" s="22"/>
      <c r="S34" s="22"/>
      <c r="T34" s="22"/>
      <c r="U34" s="22"/>
      <c r="V34" s="22"/>
      <c r="W34" s="22"/>
      <c r="X34" s="22"/>
      <c r="Y34" s="22"/>
      <c r="Z34" s="22"/>
    </row>
    <row r="35" spans="2:26" x14ac:dyDescent="0.2">
      <c r="B35" s="473" t="s">
        <v>409</v>
      </c>
    </row>
    <row r="36" spans="2:26" x14ac:dyDescent="0.2">
      <c r="B36" s="473" t="s">
        <v>410</v>
      </c>
      <c r="C36" s="3"/>
      <c r="D36" s="3"/>
      <c r="E36" s="3"/>
      <c r="F36" s="3"/>
      <c r="G36" s="3"/>
      <c r="H36" s="3"/>
      <c r="I36" s="3"/>
      <c r="J36" s="3"/>
      <c r="K36" s="3"/>
      <c r="L36" s="3"/>
      <c r="M36" s="3"/>
    </row>
    <row r="37" spans="2:26" x14ac:dyDescent="0.2">
      <c r="B37" s="473" t="s">
        <v>411</v>
      </c>
    </row>
    <row r="38" spans="2:26" x14ac:dyDescent="0.2">
      <c r="B38" s="473" t="s">
        <v>412</v>
      </c>
    </row>
    <row r="39" spans="2:26" x14ac:dyDescent="0.2">
      <c r="B39" s="473" t="s">
        <v>413</v>
      </c>
    </row>
    <row r="40" spans="2:26" x14ac:dyDescent="0.2">
      <c r="B40" s="473" t="s">
        <v>414</v>
      </c>
    </row>
    <row r="41" spans="2:26" x14ac:dyDescent="0.2">
      <c r="B41" s="473" t="s">
        <v>415</v>
      </c>
    </row>
    <row r="42" spans="2:26" x14ac:dyDescent="0.2">
      <c r="B42" s="473" t="s">
        <v>416</v>
      </c>
    </row>
  </sheetData>
  <mergeCells count="2">
    <mergeCell ref="B25:K25"/>
    <mergeCell ref="B26:K26"/>
  </mergeCells>
  <phoneticPr fontId="18" type="noConversion"/>
  <printOptions horizontalCentered="1"/>
  <pageMargins left="0.25" right="0.25" top="0.75" bottom="0.75" header="0.5" footer="0.5"/>
  <pageSetup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3">
    <tabColor theme="6" tint="-0.499984740745262"/>
  </sheetPr>
  <dimension ref="A1:H29"/>
  <sheetViews>
    <sheetView zoomScale="75" zoomScaleNormal="75" zoomScaleSheetLayoutView="90" workbookViewId="0">
      <selection activeCell="A31" sqref="A31"/>
    </sheetView>
  </sheetViews>
  <sheetFormatPr defaultRowHeight="15" x14ac:dyDescent="0.2"/>
  <cols>
    <col min="1" max="1" width="55.44140625" customWidth="1"/>
    <col min="2" max="2" width="10" style="1" customWidth="1"/>
    <col min="3" max="3" width="16.109375" customWidth="1"/>
    <col min="4" max="4" width="8.88671875" customWidth="1"/>
    <col min="5" max="5" width="49.33203125" hidden="1" customWidth="1"/>
    <col min="6" max="6" width="13.109375" hidden="1" customWidth="1"/>
    <col min="7" max="7" width="14.6640625" hidden="1" customWidth="1"/>
    <col min="8" max="8" width="9.21875" customWidth="1"/>
  </cols>
  <sheetData>
    <row r="1" spans="1:8" s="11" customFormat="1" ht="15.75" x14ac:dyDescent="0.25">
      <c r="A1" s="4" t="s">
        <v>353</v>
      </c>
      <c r="B1" s="5"/>
      <c r="C1" s="5"/>
      <c r="D1" s="10"/>
      <c r="E1" s="4" t="s">
        <v>31</v>
      </c>
      <c r="F1" s="3"/>
      <c r="G1" s="3"/>
    </row>
    <row r="2" spans="1:8" s="469" customFormat="1" ht="15.75" x14ac:dyDescent="0.25">
      <c r="A2" s="4" t="s">
        <v>407</v>
      </c>
      <c r="B2" s="5"/>
      <c r="C2" s="5"/>
      <c r="D2" s="10"/>
      <c r="E2" s="4"/>
      <c r="F2" s="3"/>
      <c r="G2" s="3"/>
    </row>
    <row r="3" spans="1:8" s="11" customFormat="1" ht="15.75" x14ac:dyDescent="0.25">
      <c r="A3" s="4" t="s">
        <v>13</v>
      </c>
      <c r="B3" s="5"/>
      <c r="C3" s="5"/>
      <c r="D3" s="10"/>
      <c r="E3" s="4" t="s">
        <v>13</v>
      </c>
      <c r="F3" s="3"/>
      <c r="G3" s="3"/>
      <c r="H3" s="460"/>
    </row>
    <row r="4" spans="1:8" s="11" customFormat="1" ht="15.75" x14ac:dyDescent="0.25">
      <c r="A4" s="317">
        <f>ESC!$B$4</f>
        <v>45992</v>
      </c>
      <c r="B4" s="5"/>
      <c r="C4" s="5"/>
      <c r="D4" s="10"/>
      <c r="E4" s="321" t="s">
        <v>400</v>
      </c>
      <c r="F4" s="3"/>
      <c r="G4" s="3"/>
    </row>
    <row r="5" spans="1:8" s="11" customFormat="1" ht="18" customHeight="1" x14ac:dyDescent="0.25">
      <c r="A5" s="653" t="s">
        <v>337</v>
      </c>
      <c r="B5" s="653"/>
      <c r="C5" s="318">
        <f>ESC!$C$6</f>
        <v>2.3877000000000002</v>
      </c>
      <c r="D5" s="10"/>
      <c r="E5" s="4" t="s">
        <v>124</v>
      </c>
      <c r="F5" s="3"/>
      <c r="G5" s="3"/>
    </row>
    <row r="6" spans="1:8" ht="18" customHeight="1" x14ac:dyDescent="0.2">
      <c r="A6" s="653"/>
      <c r="B6" s="653"/>
      <c r="C6" s="1"/>
      <c r="E6" s="654" t="s">
        <v>337</v>
      </c>
      <c r="F6" s="654"/>
      <c r="G6" s="654"/>
    </row>
    <row r="7" spans="1:8" ht="18" customHeight="1" x14ac:dyDescent="0.25">
      <c r="A7" s="319"/>
      <c r="B7" s="319"/>
      <c r="C7" s="1"/>
      <c r="E7" s="654"/>
      <c r="F7" s="654"/>
      <c r="G7" s="654"/>
    </row>
    <row r="8" spans="1:8" x14ac:dyDescent="0.2">
      <c r="C8" s="1"/>
    </row>
    <row r="9" spans="1:8" ht="15.75" x14ac:dyDescent="0.25">
      <c r="A9" s="12" t="s">
        <v>29</v>
      </c>
      <c r="B9" s="320">
        <f>ROUND($F$9*ESC!$C$9,2)</f>
        <v>151.91999999999999</v>
      </c>
      <c r="C9" s="15" t="s">
        <v>30</v>
      </c>
      <c r="E9" s="12" t="s">
        <v>29</v>
      </c>
      <c r="F9" s="253">
        <v>140.66797500000001</v>
      </c>
      <c r="G9" s="15" t="s">
        <v>30</v>
      </c>
    </row>
    <row r="13" spans="1:8" ht="15.75" x14ac:dyDescent="0.25">
      <c r="A13" s="10" t="s">
        <v>380</v>
      </c>
    </row>
    <row r="16" spans="1:8" ht="15.75" x14ac:dyDescent="0.25">
      <c r="A16" s="471" t="s">
        <v>406</v>
      </c>
      <c r="B16" s="470">
        <f>B9*ESC!C13</f>
        <v>202.50935999999999</v>
      </c>
      <c r="C16" s="15" t="s">
        <v>30</v>
      </c>
    </row>
    <row r="19" spans="1:5" ht="15.75" x14ac:dyDescent="0.25">
      <c r="B19"/>
      <c r="C19" s="1"/>
      <c r="E19" s="254" t="s">
        <v>51</v>
      </c>
    </row>
    <row r="21" spans="1:5" x14ac:dyDescent="0.2">
      <c r="A21" s="472" t="s">
        <v>408</v>
      </c>
    </row>
    <row r="22" spans="1:5" x14ac:dyDescent="0.2">
      <c r="A22" s="473" t="s">
        <v>409</v>
      </c>
    </row>
    <row r="23" spans="1:5" x14ac:dyDescent="0.2">
      <c r="A23" s="473" t="s">
        <v>410</v>
      </c>
    </row>
    <row r="24" spans="1:5" x14ac:dyDescent="0.2">
      <c r="A24" s="473" t="s">
        <v>411</v>
      </c>
    </row>
    <row r="25" spans="1:5" x14ac:dyDescent="0.2">
      <c r="A25" s="473" t="s">
        <v>412</v>
      </c>
    </row>
    <row r="26" spans="1:5" x14ac:dyDescent="0.2">
      <c r="A26" s="473" t="s">
        <v>413</v>
      </c>
    </row>
    <row r="27" spans="1:5" x14ac:dyDescent="0.2">
      <c r="A27" s="473" t="s">
        <v>414</v>
      </c>
    </row>
    <row r="28" spans="1:5" x14ac:dyDescent="0.2">
      <c r="A28" s="473" t="s">
        <v>415</v>
      </c>
    </row>
    <row r="29" spans="1:5" x14ac:dyDescent="0.2">
      <c r="A29" s="473" t="s">
        <v>416</v>
      </c>
    </row>
  </sheetData>
  <mergeCells count="2">
    <mergeCell ref="A5:B6"/>
    <mergeCell ref="E6:G7"/>
  </mergeCells>
  <phoneticPr fontId="18" type="noConversion"/>
  <printOptions horizontalCentered="1"/>
  <pageMargins left="0.75" right="0.75" top="1" bottom="1" header="0.5" footer="0.5"/>
  <pageSetup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P46"/>
  <sheetViews>
    <sheetView zoomScale="75" zoomScaleNormal="75" workbookViewId="0">
      <selection activeCell="C22" sqref="C22"/>
    </sheetView>
  </sheetViews>
  <sheetFormatPr defaultRowHeight="15" x14ac:dyDescent="0.2"/>
  <cols>
    <col min="1" max="1" width="25.21875" customWidth="1"/>
    <col min="2" max="2" width="48.6640625" customWidth="1"/>
    <col min="3" max="3" width="10.109375" customWidth="1"/>
  </cols>
  <sheetData>
    <row r="1" spans="1:16" ht="15.75" x14ac:dyDescent="0.2">
      <c r="B1" s="206" t="s">
        <v>352</v>
      </c>
    </row>
    <row r="2" spans="1:16" ht="15.75" x14ac:dyDescent="0.25">
      <c r="B2" s="33" t="s">
        <v>32</v>
      </c>
    </row>
    <row r="3" spans="1:16" ht="15.75" x14ac:dyDescent="0.25">
      <c r="B3" s="33" t="s">
        <v>33</v>
      </c>
    </row>
    <row r="4" spans="1:16" ht="15.75" x14ac:dyDescent="0.25">
      <c r="B4" s="379">
        <v>45992</v>
      </c>
      <c r="C4" s="311"/>
      <c r="P4" s="9"/>
    </row>
    <row r="5" spans="1:16" x14ac:dyDescent="0.2">
      <c r="C5" s="311"/>
      <c r="G5" s="29"/>
    </row>
    <row r="6" spans="1:16" ht="15.75" customHeight="1" x14ac:dyDescent="0.2">
      <c r="A6" s="481" t="s">
        <v>368</v>
      </c>
      <c r="B6" s="481"/>
      <c r="C6" s="480">
        <v>2.3877000000000002</v>
      </c>
      <c r="D6" s="327" t="s">
        <v>377</v>
      </c>
      <c r="E6" s="25"/>
      <c r="F6" s="25"/>
    </row>
    <row r="7" spans="1:16" x14ac:dyDescent="0.2">
      <c r="A7" s="481"/>
      <c r="B7" s="481"/>
      <c r="C7" s="480"/>
      <c r="D7" s="328"/>
      <c r="E7" s="25"/>
      <c r="F7" s="25"/>
    </row>
    <row r="8" spans="1:16" x14ac:dyDescent="0.2">
      <c r="A8" s="78"/>
      <c r="D8" s="328"/>
    </row>
    <row r="9" spans="1:16" x14ac:dyDescent="0.2">
      <c r="A9" s="326">
        <f>$B$4</f>
        <v>45992</v>
      </c>
      <c r="B9" t="s">
        <v>63</v>
      </c>
      <c r="C9" s="380">
        <v>1.08</v>
      </c>
      <c r="D9" s="327" t="s">
        <v>372</v>
      </c>
      <c r="E9" s="25"/>
      <c r="F9" s="25"/>
    </row>
    <row r="10" spans="1:16" x14ac:dyDescent="0.2">
      <c r="A10" s="326">
        <f>$B$4</f>
        <v>45992</v>
      </c>
      <c r="B10" t="s">
        <v>64</v>
      </c>
      <c r="C10" s="380">
        <v>1.1599999999999999</v>
      </c>
      <c r="D10" s="327" t="s">
        <v>373</v>
      </c>
      <c r="E10" s="312"/>
    </row>
    <row r="11" spans="1:16" x14ac:dyDescent="0.2">
      <c r="A11" s="326"/>
      <c r="C11" s="313"/>
      <c r="D11" s="328"/>
    </row>
    <row r="12" spans="1:16" ht="15.75" x14ac:dyDescent="0.25">
      <c r="A12" s="78"/>
      <c r="B12" s="78" t="s">
        <v>208</v>
      </c>
      <c r="C12" s="129">
        <v>1.333</v>
      </c>
      <c r="D12" s="328"/>
      <c r="E12" s="206"/>
      <c r="G12" s="18"/>
    </row>
    <row r="13" spans="1:16" ht="15.75" x14ac:dyDescent="0.25">
      <c r="A13" s="78"/>
      <c r="B13" s="78" t="s">
        <v>209</v>
      </c>
      <c r="C13" s="78">
        <v>1.333</v>
      </c>
      <c r="D13" s="329"/>
      <c r="E13" s="206"/>
      <c r="F13" s="9"/>
      <c r="G13" s="9"/>
      <c r="H13" s="67"/>
    </row>
    <row r="14" spans="1:16" ht="15.75" x14ac:dyDescent="0.25">
      <c r="A14" s="33"/>
      <c r="B14" s="78" t="s">
        <v>371</v>
      </c>
      <c r="C14" s="78">
        <v>1.333</v>
      </c>
      <c r="D14" s="328"/>
      <c r="E14" s="314"/>
      <c r="F14" s="315"/>
      <c r="G14" s="316"/>
      <c r="H14" s="67"/>
    </row>
    <row r="15" spans="1:16" ht="15.75" x14ac:dyDescent="0.25">
      <c r="A15" s="78"/>
      <c r="B15" s="9"/>
      <c r="C15" s="30"/>
      <c r="D15" s="328"/>
      <c r="E15" s="86"/>
      <c r="F15" s="87"/>
      <c r="G15" s="78"/>
      <c r="H15" s="67"/>
    </row>
    <row r="16" spans="1:16" ht="15.75" x14ac:dyDescent="0.25">
      <c r="A16" s="78"/>
      <c r="B16" s="9"/>
      <c r="C16" s="29"/>
      <c r="D16" s="328"/>
      <c r="E16" s="86"/>
      <c r="F16" s="87"/>
      <c r="G16" s="78"/>
      <c r="H16" s="67"/>
    </row>
    <row r="17" spans="1:8" ht="15.75" x14ac:dyDescent="0.25">
      <c r="A17" s="78"/>
      <c r="B17" s="33" t="s">
        <v>321</v>
      </c>
      <c r="C17" s="29"/>
      <c r="D17" s="328"/>
      <c r="E17" s="86"/>
      <c r="F17" s="87"/>
      <c r="G17" s="78"/>
      <c r="H17" s="67"/>
    </row>
    <row r="18" spans="1:8" ht="15.75" x14ac:dyDescent="0.25">
      <c r="A18" s="78"/>
      <c r="B18" s="9"/>
      <c r="C18" s="29"/>
      <c r="D18" s="328"/>
      <c r="E18" s="86"/>
      <c r="F18" s="87"/>
      <c r="G18" s="78"/>
      <c r="H18" s="85"/>
    </row>
    <row r="19" spans="1:8" ht="15" customHeight="1" x14ac:dyDescent="0.25">
      <c r="A19" s="78"/>
      <c r="B19" s="18" t="s">
        <v>376</v>
      </c>
      <c r="C19" s="381">
        <v>3.44</v>
      </c>
      <c r="D19" s="327" t="s">
        <v>374</v>
      </c>
      <c r="E19" s="86"/>
      <c r="F19" s="87"/>
      <c r="G19" s="78"/>
      <c r="H19" s="67"/>
    </row>
    <row r="20" spans="1:8" ht="15" customHeight="1" x14ac:dyDescent="0.2">
      <c r="A20" s="146"/>
      <c r="C20" s="330"/>
      <c r="D20" s="328"/>
      <c r="E20" s="86"/>
      <c r="F20" s="87"/>
      <c r="G20" s="78"/>
      <c r="H20" s="67"/>
    </row>
    <row r="21" spans="1:8" x14ac:dyDescent="0.2">
      <c r="A21" s="326">
        <f>$B$4</f>
        <v>45992</v>
      </c>
      <c r="B21" t="s">
        <v>63</v>
      </c>
      <c r="C21" s="382">
        <v>1.36</v>
      </c>
      <c r="D21" s="327" t="s">
        <v>375</v>
      </c>
      <c r="E21" s="86"/>
      <c r="F21" s="87"/>
      <c r="G21" s="78"/>
      <c r="H21" s="67"/>
    </row>
    <row r="22" spans="1:8" x14ac:dyDescent="0.2">
      <c r="A22" s="78"/>
      <c r="E22" s="86"/>
      <c r="F22" s="87"/>
      <c r="G22" s="78"/>
      <c r="H22" s="67"/>
    </row>
    <row r="23" spans="1:8" x14ac:dyDescent="0.2">
      <c r="E23" s="86"/>
      <c r="F23" s="87"/>
      <c r="G23" s="78"/>
      <c r="H23" s="67"/>
    </row>
    <row r="24" spans="1:8" x14ac:dyDescent="0.2">
      <c r="H24" s="67"/>
    </row>
    <row r="25" spans="1:8" ht="15.75" x14ac:dyDescent="0.25">
      <c r="B25" s="10"/>
      <c r="C25" s="26"/>
    </row>
    <row r="26" spans="1:8" ht="15.75" x14ac:dyDescent="0.25">
      <c r="A26" s="11"/>
      <c r="B26" s="10"/>
      <c r="C26" s="27"/>
    </row>
    <row r="28" spans="1:8" ht="15.75" x14ac:dyDescent="0.25">
      <c r="A28" s="9"/>
      <c r="B28" s="31"/>
      <c r="C28" s="20"/>
    </row>
    <row r="29" spans="1:8" x14ac:dyDescent="0.2">
      <c r="B29" s="32"/>
      <c r="C29" s="21"/>
    </row>
    <row r="30" spans="1:8" ht="15.75" x14ac:dyDescent="0.25">
      <c r="B30" s="18"/>
      <c r="C30" s="28"/>
    </row>
    <row r="31" spans="1:8" ht="15.75" x14ac:dyDescent="0.25">
      <c r="A31" s="9"/>
      <c r="B31" s="31"/>
      <c r="C31" s="20"/>
    </row>
    <row r="32" spans="1:8" x14ac:dyDescent="0.2">
      <c r="B32" s="32"/>
      <c r="C32" s="21"/>
    </row>
    <row r="33" spans="1:3" x14ac:dyDescent="0.2">
      <c r="C33" s="24"/>
    </row>
    <row r="34" spans="1:3" x14ac:dyDescent="0.2">
      <c r="C34" s="24"/>
    </row>
    <row r="35" spans="1:3" x14ac:dyDescent="0.2">
      <c r="C35" s="24"/>
    </row>
    <row r="36" spans="1:3" x14ac:dyDescent="0.2">
      <c r="C36" s="24"/>
    </row>
    <row r="37" spans="1:3" x14ac:dyDescent="0.2">
      <c r="C37" s="24"/>
    </row>
    <row r="38" spans="1:3" x14ac:dyDescent="0.2">
      <c r="C38" s="21"/>
    </row>
    <row r="39" spans="1:3" ht="15.75" x14ac:dyDescent="0.25">
      <c r="A39" s="9"/>
      <c r="C39" s="20"/>
    </row>
    <row r="46" spans="1:3" x14ac:dyDescent="0.2">
      <c r="A46" s="17" t="str">
        <f ca="1">CELL("filename",A46)</f>
        <v>Z:\ContractAnalyst\new contract maintenance\Third Party\REVISED_WORKBOOKS\[Kirby_LA &amp; WV Harbor Shifting, Fleeting, and LMR Towing Rates_Dec2025.xlsx]ESC</v>
      </c>
    </row>
  </sheetData>
  <mergeCells count="2">
    <mergeCell ref="C6:C7"/>
    <mergeCell ref="A6:B7"/>
  </mergeCells>
  <phoneticPr fontId="18" type="noConversion"/>
  <printOptions horizontalCentered="1"/>
  <pageMargins left="0.25" right="0.35" top="0.46" bottom="0.46" header="0.25" footer="0.21"/>
  <pageSetup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72"/>
  <sheetViews>
    <sheetView zoomScaleNormal="100" workbookViewId="0">
      <selection activeCell="B19" sqref="B19"/>
    </sheetView>
  </sheetViews>
  <sheetFormatPr defaultColWidth="8.88671875" defaultRowHeight="15" x14ac:dyDescent="0.2"/>
  <cols>
    <col min="1" max="1" width="2.21875" style="132" customWidth="1"/>
    <col min="2" max="2" width="20" style="132" customWidth="1"/>
    <col min="3" max="3" width="25" style="132" customWidth="1"/>
    <col min="4" max="4" width="21.21875" style="132" customWidth="1"/>
    <col min="5" max="16384" width="8.88671875" style="132"/>
  </cols>
  <sheetData>
    <row r="1" spans="1:6" s="133" customFormat="1" ht="21" customHeight="1" x14ac:dyDescent="0.4">
      <c r="A1" s="482" t="s">
        <v>34</v>
      </c>
      <c r="B1" s="482"/>
      <c r="C1" s="482"/>
      <c r="D1" s="482"/>
      <c r="F1" s="443"/>
    </row>
    <row r="2" spans="1:6" s="134" customFormat="1" ht="18.75" customHeight="1" x14ac:dyDescent="0.35">
      <c r="A2" s="482" t="s">
        <v>35</v>
      </c>
      <c r="B2" s="482"/>
      <c r="C2" s="482"/>
      <c r="D2" s="482"/>
    </row>
    <row r="3" spans="1:6" ht="15.75" customHeight="1" x14ac:dyDescent="0.25">
      <c r="A3" s="483" t="s">
        <v>403</v>
      </c>
      <c r="B3" s="483"/>
      <c r="C3" s="483"/>
      <c r="D3" s="483"/>
    </row>
    <row r="4" spans="1:6" ht="7.5" customHeight="1" x14ac:dyDescent="0.3">
      <c r="B4" s="135"/>
    </row>
    <row r="5" spans="1:6" ht="36" customHeight="1" x14ac:dyDescent="0.2">
      <c r="A5" s="484" t="s">
        <v>65</v>
      </c>
      <c r="B5" s="484"/>
      <c r="C5" s="484"/>
      <c r="D5" s="484"/>
    </row>
    <row r="6" spans="1:6" ht="8.25" customHeight="1" x14ac:dyDescent="0.3">
      <c r="B6" s="136"/>
    </row>
    <row r="7" spans="1:6" ht="60.75" customHeight="1" x14ac:dyDescent="0.2">
      <c r="A7" s="484" t="s">
        <v>291</v>
      </c>
      <c r="B7" s="484"/>
      <c r="C7" s="484"/>
      <c r="D7" s="484"/>
    </row>
    <row r="8" spans="1:6" ht="11.25" customHeight="1" x14ac:dyDescent="0.3">
      <c r="B8" s="136"/>
    </row>
    <row r="9" spans="1:6" ht="20.100000000000001" customHeight="1" x14ac:dyDescent="0.25">
      <c r="B9" s="137" t="s">
        <v>36</v>
      </c>
    </row>
    <row r="10" spans="1:6" ht="18.95" customHeight="1" x14ac:dyDescent="0.3">
      <c r="B10" s="138"/>
      <c r="C10" s="139" t="s">
        <v>66</v>
      </c>
      <c r="D10" s="139" t="s">
        <v>52</v>
      </c>
    </row>
    <row r="11" spans="1:6" ht="18.95" customHeight="1" x14ac:dyDescent="0.2">
      <c r="B11" s="140" t="s">
        <v>103</v>
      </c>
      <c r="C11" s="140" t="s">
        <v>37</v>
      </c>
      <c r="D11" s="140" t="s">
        <v>37</v>
      </c>
    </row>
    <row r="12" spans="1:6" ht="18.95" customHeight="1" x14ac:dyDescent="0.2">
      <c r="B12" s="140" t="s">
        <v>77</v>
      </c>
      <c r="C12" s="140" t="s">
        <v>38</v>
      </c>
      <c r="D12" s="140" t="s">
        <v>39</v>
      </c>
    </row>
    <row r="13" spans="1:6" ht="18.95" customHeight="1" x14ac:dyDescent="0.2">
      <c r="B13" s="140" t="s">
        <v>80</v>
      </c>
      <c r="C13" s="140" t="s">
        <v>39</v>
      </c>
      <c r="D13" s="140" t="s">
        <v>41</v>
      </c>
    </row>
    <row r="14" spans="1:6" ht="18.95" customHeight="1" x14ac:dyDescent="0.2">
      <c r="B14" s="140" t="s">
        <v>82</v>
      </c>
      <c r="C14" s="140" t="s">
        <v>40</v>
      </c>
      <c r="D14" s="140" t="s">
        <v>43</v>
      </c>
    </row>
    <row r="15" spans="1:6" ht="18.95" customHeight="1" x14ac:dyDescent="0.2">
      <c r="B15" s="140" t="s">
        <v>83</v>
      </c>
      <c r="C15" s="140" t="s">
        <v>41</v>
      </c>
      <c r="D15" s="140" t="s">
        <v>45</v>
      </c>
    </row>
    <row r="16" spans="1:6" ht="18.95" customHeight="1" x14ac:dyDescent="0.2">
      <c r="B16" s="140" t="s">
        <v>84</v>
      </c>
      <c r="C16" s="140" t="s">
        <v>42</v>
      </c>
      <c r="D16" s="140" t="s">
        <v>47</v>
      </c>
    </row>
    <row r="17" spans="2:4" ht="18.95" customHeight="1" x14ac:dyDescent="0.2">
      <c r="B17" s="140" t="s">
        <v>85</v>
      </c>
      <c r="C17" s="140" t="s">
        <v>43</v>
      </c>
      <c r="D17" s="140" t="s">
        <v>49</v>
      </c>
    </row>
    <row r="18" spans="2:4" ht="18.95" customHeight="1" x14ac:dyDescent="0.2">
      <c r="B18" s="140" t="s">
        <v>104</v>
      </c>
      <c r="C18" s="140" t="s">
        <v>44</v>
      </c>
      <c r="D18" s="140" t="s">
        <v>53</v>
      </c>
    </row>
    <row r="19" spans="2:4" ht="18.95" customHeight="1" x14ac:dyDescent="0.2">
      <c r="B19" s="140" t="s">
        <v>86</v>
      </c>
      <c r="C19" s="140" t="s">
        <v>45</v>
      </c>
      <c r="D19" s="140" t="s">
        <v>55</v>
      </c>
    </row>
    <row r="20" spans="2:4" ht="18.95" customHeight="1" x14ac:dyDescent="0.2">
      <c r="B20" s="140" t="s">
        <v>87</v>
      </c>
      <c r="C20" s="140" t="s">
        <v>46</v>
      </c>
      <c r="D20" s="140" t="s">
        <v>56</v>
      </c>
    </row>
    <row r="21" spans="2:4" ht="18.95" customHeight="1" x14ac:dyDescent="0.2">
      <c r="B21" s="140" t="s">
        <v>88</v>
      </c>
      <c r="C21" s="140" t="s">
        <v>47</v>
      </c>
      <c r="D21" s="140" t="s">
        <v>57</v>
      </c>
    </row>
    <row r="22" spans="2:4" ht="18.95" customHeight="1" x14ac:dyDescent="0.2">
      <c r="B22" s="140" t="s">
        <v>89</v>
      </c>
      <c r="C22" s="140" t="s">
        <v>48</v>
      </c>
      <c r="D22" s="140" t="s">
        <v>58</v>
      </c>
    </row>
    <row r="23" spans="2:4" ht="18.95" customHeight="1" x14ac:dyDescent="0.2">
      <c r="B23" s="140" t="s">
        <v>90</v>
      </c>
      <c r="C23" s="140" t="s">
        <v>49</v>
      </c>
      <c r="D23" s="140" t="s">
        <v>59</v>
      </c>
    </row>
    <row r="24" spans="2:4" ht="18.95" customHeight="1" x14ac:dyDescent="0.2">
      <c r="B24" s="140" t="s">
        <v>105</v>
      </c>
      <c r="C24" s="140" t="s">
        <v>50</v>
      </c>
      <c r="D24" s="140" t="s">
        <v>60</v>
      </c>
    </row>
    <row r="25" spans="2:4" ht="18.95" customHeight="1" x14ac:dyDescent="0.2">
      <c r="B25" s="140" t="s">
        <v>106</v>
      </c>
      <c r="C25" s="140" t="s">
        <v>53</v>
      </c>
      <c r="D25" s="140" t="s">
        <v>67</v>
      </c>
    </row>
    <row r="26" spans="2:4" ht="18.95" customHeight="1" x14ac:dyDescent="0.2">
      <c r="B26" s="140" t="s">
        <v>107</v>
      </c>
      <c r="C26" s="140" t="s">
        <v>54</v>
      </c>
      <c r="D26" s="140" t="s">
        <v>68</v>
      </c>
    </row>
    <row r="27" spans="2:4" ht="18.95" customHeight="1" x14ac:dyDescent="0.2">
      <c r="B27" s="141" t="s">
        <v>108</v>
      </c>
      <c r="C27" s="140" t="s">
        <v>55</v>
      </c>
      <c r="D27" s="140" t="s">
        <v>70</v>
      </c>
    </row>
    <row r="28" spans="2:4" ht="18.95" customHeight="1" x14ac:dyDescent="0.2">
      <c r="B28" s="140" t="s">
        <v>109</v>
      </c>
      <c r="C28" s="142" t="s">
        <v>72</v>
      </c>
      <c r="D28" s="140" t="s">
        <v>71</v>
      </c>
    </row>
    <row r="29" spans="2:4" ht="18.95" customHeight="1" x14ac:dyDescent="0.2">
      <c r="B29" s="140" t="s">
        <v>110</v>
      </c>
      <c r="C29" s="142" t="s">
        <v>56</v>
      </c>
      <c r="D29" s="140" t="s">
        <v>73</v>
      </c>
    </row>
    <row r="30" spans="2:4" ht="18.95" customHeight="1" x14ac:dyDescent="0.2">
      <c r="B30" s="140" t="s">
        <v>111</v>
      </c>
      <c r="C30" s="142" t="s">
        <v>74</v>
      </c>
      <c r="D30" s="140" t="s">
        <v>75</v>
      </c>
    </row>
    <row r="31" spans="2:4" ht="18.95" customHeight="1" x14ac:dyDescent="0.2">
      <c r="B31" s="140" t="s">
        <v>112</v>
      </c>
      <c r="C31" s="140" t="s">
        <v>57</v>
      </c>
      <c r="D31" s="140" t="s">
        <v>76</v>
      </c>
    </row>
    <row r="32" spans="2:4" ht="18.95" customHeight="1" x14ac:dyDescent="0.2">
      <c r="B32" s="140" t="s">
        <v>113</v>
      </c>
      <c r="C32" s="140" t="s">
        <v>78</v>
      </c>
      <c r="D32" s="140" t="s">
        <v>79</v>
      </c>
    </row>
    <row r="33" spans="2:4" ht="18.95" customHeight="1" x14ac:dyDescent="0.2">
      <c r="B33" s="140" t="s">
        <v>114</v>
      </c>
      <c r="C33" s="141" t="s">
        <v>58</v>
      </c>
      <c r="D33" s="140" t="s">
        <v>81</v>
      </c>
    </row>
    <row r="34" spans="2:4" ht="18.95" customHeight="1" x14ac:dyDescent="0.2">
      <c r="B34" s="140" t="s">
        <v>115</v>
      </c>
      <c r="C34" s="142" t="s">
        <v>116</v>
      </c>
      <c r="D34" s="140" t="s">
        <v>117</v>
      </c>
    </row>
    <row r="35" spans="2:4" ht="18.95" customHeight="1" x14ac:dyDescent="0.2">
      <c r="B35" s="140" t="s">
        <v>118</v>
      </c>
      <c r="C35" s="140" t="s">
        <v>59</v>
      </c>
      <c r="D35" s="140" t="s">
        <v>119</v>
      </c>
    </row>
    <row r="36" spans="2:4" ht="18.95" customHeight="1" x14ac:dyDescent="0.2">
      <c r="B36" s="140" t="s">
        <v>120</v>
      </c>
      <c r="C36" s="140" t="s">
        <v>121</v>
      </c>
      <c r="D36" s="140" t="s">
        <v>122</v>
      </c>
    </row>
    <row r="37" spans="2:4" ht="18.95" customHeight="1" x14ac:dyDescent="0.2">
      <c r="B37" s="140" t="s">
        <v>171</v>
      </c>
      <c r="C37" s="140" t="s">
        <v>60</v>
      </c>
      <c r="D37" s="140" t="s">
        <v>125</v>
      </c>
    </row>
    <row r="38" spans="2:4" ht="18.95" customHeight="1" x14ac:dyDescent="0.2">
      <c r="B38" s="140" t="s">
        <v>172</v>
      </c>
      <c r="C38" s="140" t="s">
        <v>156</v>
      </c>
      <c r="D38" s="140" t="s">
        <v>126</v>
      </c>
    </row>
    <row r="39" spans="2:4" ht="18.95" customHeight="1" x14ac:dyDescent="0.2">
      <c r="B39" s="140" t="s">
        <v>173</v>
      </c>
      <c r="C39" s="140" t="s">
        <v>67</v>
      </c>
      <c r="D39" s="140" t="s">
        <v>127</v>
      </c>
    </row>
    <row r="40" spans="2:4" ht="18.95" customHeight="1" x14ac:dyDescent="0.2">
      <c r="B40" s="140" t="s">
        <v>174</v>
      </c>
      <c r="C40" s="140" t="s">
        <v>157</v>
      </c>
      <c r="D40" s="140" t="s">
        <v>128</v>
      </c>
    </row>
    <row r="41" spans="2:4" ht="18.95" customHeight="1" x14ac:dyDescent="0.2">
      <c r="B41" s="140" t="s">
        <v>175</v>
      </c>
      <c r="C41" s="140" t="s">
        <v>68</v>
      </c>
      <c r="D41" s="140" t="s">
        <v>129</v>
      </c>
    </row>
    <row r="42" spans="2:4" ht="18.95" customHeight="1" x14ac:dyDescent="0.2">
      <c r="B42" s="140" t="s">
        <v>199</v>
      </c>
      <c r="C42" s="140" t="s">
        <v>158</v>
      </c>
      <c r="D42" s="140" t="s">
        <v>130</v>
      </c>
    </row>
    <row r="43" spans="2:4" ht="18.95" customHeight="1" x14ac:dyDescent="0.2">
      <c r="B43" s="140" t="s">
        <v>176</v>
      </c>
      <c r="C43" s="140" t="s">
        <v>70</v>
      </c>
      <c r="D43" s="140" t="s">
        <v>131</v>
      </c>
    </row>
    <row r="44" spans="2:4" ht="18.95" customHeight="1" x14ac:dyDescent="0.2">
      <c r="B44" s="140" t="s">
        <v>200</v>
      </c>
      <c r="C44" s="140" t="s">
        <v>159</v>
      </c>
      <c r="D44" s="140" t="s">
        <v>132</v>
      </c>
    </row>
    <row r="45" spans="2:4" ht="18.75" customHeight="1" x14ac:dyDescent="0.2">
      <c r="B45" s="140" t="s">
        <v>201</v>
      </c>
      <c r="C45" s="140" t="s">
        <v>71</v>
      </c>
      <c r="D45" s="140" t="s">
        <v>133</v>
      </c>
    </row>
    <row r="46" spans="2:4" ht="20.100000000000001" customHeight="1" x14ac:dyDescent="0.2">
      <c r="B46" s="140" t="s">
        <v>177</v>
      </c>
      <c r="C46" s="140" t="s">
        <v>160</v>
      </c>
      <c r="D46" s="140" t="s">
        <v>134</v>
      </c>
    </row>
    <row r="47" spans="2:4" ht="18.95" customHeight="1" x14ac:dyDescent="0.2">
      <c r="B47" s="140" t="s">
        <v>178</v>
      </c>
      <c r="C47" s="142" t="s">
        <v>73</v>
      </c>
      <c r="D47" s="140" t="s">
        <v>135</v>
      </c>
    </row>
    <row r="48" spans="2:4" ht="18.95" customHeight="1" x14ac:dyDescent="0.2">
      <c r="B48" s="140" t="s">
        <v>179</v>
      </c>
      <c r="C48" s="140" t="s">
        <v>161</v>
      </c>
      <c r="D48" s="140" t="s">
        <v>136</v>
      </c>
    </row>
    <row r="49" spans="2:4" ht="18.95" customHeight="1" x14ac:dyDescent="0.2">
      <c r="B49" s="140" t="s">
        <v>180</v>
      </c>
      <c r="C49" s="140" t="s">
        <v>75</v>
      </c>
      <c r="D49" s="140" t="s">
        <v>137</v>
      </c>
    </row>
    <row r="50" spans="2:4" ht="18.95" customHeight="1" x14ac:dyDescent="0.2">
      <c r="B50" s="140" t="s">
        <v>181</v>
      </c>
      <c r="C50" s="140" t="s">
        <v>162</v>
      </c>
      <c r="D50" s="140" t="s">
        <v>138</v>
      </c>
    </row>
    <row r="51" spans="2:4" ht="18.95" customHeight="1" x14ac:dyDescent="0.2">
      <c r="B51" s="140" t="s">
        <v>182</v>
      </c>
      <c r="C51" s="140" t="s">
        <v>76</v>
      </c>
      <c r="D51" s="140" t="s">
        <v>139</v>
      </c>
    </row>
    <row r="52" spans="2:4" ht="18.95" customHeight="1" x14ac:dyDescent="0.2">
      <c r="B52" s="140" t="s">
        <v>183</v>
      </c>
      <c r="C52" s="140" t="s">
        <v>163</v>
      </c>
      <c r="D52" s="140" t="s">
        <v>140</v>
      </c>
    </row>
    <row r="53" spans="2:4" ht="18.95" customHeight="1" x14ac:dyDescent="0.2">
      <c r="B53" s="140" t="s">
        <v>184</v>
      </c>
      <c r="C53" s="140" t="s">
        <v>79</v>
      </c>
      <c r="D53" s="140" t="s">
        <v>141</v>
      </c>
    </row>
    <row r="54" spans="2:4" ht="18.95" customHeight="1" x14ac:dyDescent="0.2">
      <c r="B54" s="140" t="s">
        <v>185</v>
      </c>
      <c r="C54" s="140" t="s">
        <v>164</v>
      </c>
      <c r="D54" s="140" t="s">
        <v>142</v>
      </c>
    </row>
    <row r="55" spans="2:4" ht="18.95" customHeight="1" x14ac:dyDescent="0.2">
      <c r="B55" s="140" t="s">
        <v>186</v>
      </c>
      <c r="C55" s="140" t="s">
        <v>81</v>
      </c>
      <c r="D55" s="140" t="s">
        <v>143</v>
      </c>
    </row>
    <row r="56" spans="2:4" ht="18.95" customHeight="1" x14ac:dyDescent="0.2">
      <c r="B56" s="140" t="s">
        <v>187</v>
      </c>
      <c r="C56" s="140" t="s">
        <v>165</v>
      </c>
      <c r="D56" s="140" t="s">
        <v>144</v>
      </c>
    </row>
    <row r="57" spans="2:4" ht="18.95" customHeight="1" x14ac:dyDescent="0.2">
      <c r="B57" s="140" t="s">
        <v>188</v>
      </c>
      <c r="C57" s="140" t="s">
        <v>117</v>
      </c>
      <c r="D57" s="140" t="s">
        <v>145</v>
      </c>
    </row>
    <row r="58" spans="2:4" ht="18.75" customHeight="1" x14ac:dyDescent="0.2">
      <c r="B58" s="140" t="s">
        <v>189</v>
      </c>
      <c r="C58" s="140" t="s">
        <v>166</v>
      </c>
      <c r="D58" s="140" t="s">
        <v>146</v>
      </c>
    </row>
    <row r="59" spans="2:4" ht="20.100000000000001" customHeight="1" x14ac:dyDescent="0.2">
      <c r="B59" s="140" t="s">
        <v>190</v>
      </c>
      <c r="C59" s="140" t="s">
        <v>119</v>
      </c>
      <c r="D59" s="140" t="s">
        <v>147</v>
      </c>
    </row>
    <row r="60" spans="2:4" ht="20.100000000000001" customHeight="1" x14ac:dyDescent="0.2">
      <c r="B60" s="140" t="s">
        <v>191</v>
      </c>
      <c r="C60" s="140" t="s">
        <v>167</v>
      </c>
      <c r="D60" s="140" t="s">
        <v>148</v>
      </c>
    </row>
    <row r="61" spans="2:4" ht="20.100000000000001" customHeight="1" x14ac:dyDescent="0.2">
      <c r="B61" s="140" t="s">
        <v>192</v>
      </c>
      <c r="C61" s="140" t="s">
        <v>122</v>
      </c>
      <c r="D61" s="140" t="s">
        <v>149</v>
      </c>
    </row>
    <row r="62" spans="2:4" ht="18.95" customHeight="1" x14ac:dyDescent="0.2">
      <c r="B62" s="140" t="s">
        <v>193</v>
      </c>
      <c r="C62" s="140" t="s">
        <v>168</v>
      </c>
      <c r="D62" s="140" t="s">
        <v>150</v>
      </c>
    </row>
    <row r="63" spans="2:4" ht="18.95" customHeight="1" x14ac:dyDescent="0.2">
      <c r="B63" s="140" t="s">
        <v>194</v>
      </c>
      <c r="C63" s="140" t="s">
        <v>125</v>
      </c>
      <c r="D63" s="140" t="s">
        <v>151</v>
      </c>
    </row>
    <row r="64" spans="2:4" ht="18.95" customHeight="1" x14ac:dyDescent="0.2">
      <c r="B64" s="140" t="s">
        <v>195</v>
      </c>
      <c r="C64" s="140" t="s">
        <v>169</v>
      </c>
      <c r="D64" s="140" t="s">
        <v>152</v>
      </c>
    </row>
    <row r="65" spans="2:4" ht="18.95" customHeight="1" x14ac:dyDescent="0.2">
      <c r="B65" s="140" t="s">
        <v>196</v>
      </c>
      <c r="C65" s="140" t="s">
        <v>126</v>
      </c>
      <c r="D65" s="140" t="s">
        <v>153</v>
      </c>
    </row>
    <row r="66" spans="2:4" ht="18.95" customHeight="1" x14ac:dyDescent="0.2">
      <c r="B66" s="140" t="s">
        <v>197</v>
      </c>
      <c r="C66" s="140" t="s">
        <v>170</v>
      </c>
      <c r="D66" s="140" t="s">
        <v>154</v>
      </c>
    </row>
    <row r="67" spans="2:4" ht="18.95" customHeight="1" x14ac:dyDescent="0.2">
      <c r="B67" s="140" t="s">
        <v>198</v>
      </c>
      <c r="C67" s="140" t="s">
        <v>127</v>
      </c>
      <c r="D67" s="140" t="s">
        <v>155</v>
      </c>
    </row>
    <row r="68" spans="2:4" ht="15.75" x14ac:dyDescent="0.2">
      <c r="B68" s="143"/>
      <c r="C68" s="144"/>
      <c r="D68" s="144"/>
    </row>
    <row r="69" spans="2:4" ht="15.75" x14ac:dyDescent="0.25">
      <c r="B69" s="310" t="s">
        <v>366</v>
      </c>
      <c r="C69" s="144"/>
      <c r="D69" s="144"/>
    </row>
    <row r="70" spans="2:4" ht="15.75" x14ac:dyDescent="0.25">
      <c r="B70" s="310" t="s">
        <v>367</v>
      </c>
      <c r="C70" s="144"/>
      <c r="D70" s="144"/>
    </row>
    <row r="71" spans="2:4" ht="15.75" x14ac:dyDescent="0.25">
      <c r="B71" s="137"/>
      <c r="C71" s="144"/>
      <c r="D71" s="144"/>
    </row>
    <row r="72" spans="2:4" ht="15.75" x14ac:dyDescent="0.25">
      <c r="B72" s="145" t="s">
        <v>123</v>
      </c>
      <c r="C72" s="144"/>
      <c r="D72" s="144"/>
    </row>
  </sheetData>
  <mergeCells count="5">
    <mergeCell ref="A1:D1"/>
    <mergeCell ref="A2:D2"/>
    <mergeCell ref="A3:D3"/>
    <mergeCell ref="A5:D5"/>
    <mergeCell ref="A7:D7"/>
  </mergeCells>
  <pageMargins left="0.75" right="0.75" top="0.37" bottom="0.5" header="0.28999999999999998"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fitToPage="1"/>
  </sheetPr>
  <dimension ref="A1:O72"/>
  <sheetViews>
    <sheetView showGridLines="0" tabSelected="1" zoomScale="80" zoomScaleNormal="80" workbookViewId="0">
      <selection activeCell="C2" sqref="C2"/>
    </sheetView>
  </sheetViews>
  <sheetFormatPr defaultColWidth="7.109375" defaultRowHeight="12.75" x14ac:dyDescent="0.2"/>
  <cols>
    <col min="1" max="1" width="25.33203125" style="158" customWidth="1"/>
    <col min="2" max="2" width="11.77734375" style="158" customWidth="1"/>
    <col min="3" max="3" width="28.44140625" style="158" bestFit="1" customWidth="1"/>
    <col min="4" max="5" width="11.77734375" style="158" customWidth="1"/>
    <col min="6" max="6" width="14.44140625" style="158" customWidth="1"/>
    <col min="7" max="7" width="13.33203125" style="158" customWidth="1"/>
    <col min="8" max="8" width="10.6640625" style="158" customWidth="1"/>
    <col min="9" max="9" width="25.33203125" style="158" hidden="1" customWidth="1"/>
    <col min="10" max="13" width="11.77734375" style="158" hidden="1" customWidth="1"/>
    <col min="14" max="14" width="14.44140625" style="158" hidden="1" customWidth="1"/>
    <col min="15" max="15" width="7.109375" style="158" customWidth="1"/>
    <col min="16" max="16384" width="7.109375" style="158"/>
  </cols>
  <sheetData>
    <row r="1" spans="1:15" ht="20.25" x14ac:dyDescent="0.3">
      <c r="A1" s="290" t="s">
        <v>336</v>
      </c>
      <c r="B1" s="291"/>
      <c r="C1" s="291"/>
      <c r="D1" s="291"/>
      <c r="E1" s="491">
        <f>ESC!$B$4</f>
        <v>45992</v>
      </c>
      <c r="F1" s="492"/>
      <c r="G1" s="208"/>
      <c r="I1" s="485" t="s">
        <v>379</v>
      </c>
      <c r="J1" s="486"/>
      <c r="K1" s="486"/>
      <c r="L1" s="486"/>
      <c r="M1" s="486"/>
      <c r="N1" s="487"/>
      <c r="O1" s="444"/>
    </row>
    <row r="2" spans="1:15" x14ac:dyDescent="0.2">
      <c r="A2" s="256"/>
      <c r="E2" s="493"/>
      <c r="F2" s="494"/>
      <c r="I2" s="295" t="s">
        <v>404</v>
      </c>
      <c r="J2" s="234"/>
      <c r="K2" s="234"/>
      <c r="L2" s="234"/>
      <c r="M2" s="234"/>
      <c r="N2" s="235"/>
    </row>
    <row r="3" spans="1:15" x14ac:dyDescent="0.2">
      <c r="A3" s="448" t="s">
        <v>251</v>
      </c>
      <c r="F3" s="257"/>
      <c r="I3" s="448" t="s">
        <v>251</v>
      </c>
      <c r="J3" s="453"/>
      <c r="K3" s="453"/>
      <c r="L3" s="453"/>
      <c r="M3" s="453"/>
      <c r="N3" s="454"/>
    </row>
    <row r="4" spans="1:15" x14ac:dyDescent="0.2">
      <c r="A4" s="449" t="s">
        <v>417</v>
      </c>
      <c r="F4" s="257"/>
      <c r="I4" s="449" t="s">
        <v>332</v>
      </c>
      <c r="J4" s="455"/>
      <c r="K4" s="455"/>
      <c r="L4" s="455"/>
      <c r="M4" s="455"/>
      <c r="N4" s="456"/>
    </row>
    <row r="5" spans="1:15" x14ac:dyDescent="0.2">
      <c r="A5" s="449" t="s">
        <v>418</v>
      </c>
      <c r="F5" s="257"/>
      <c r="I5" s="449" t="s">
        <v>333</v>
      </c>
      <c r="J5" s="455"/>
      <c r="K5" s="455"/>
      <c r="L5" s="455"/>
      <c r="M5" s="455"/>
      <c r="N5" s="456"/>
    </row>
    <row r="6" spans="1:15" x14ac:dyDescent="0.2">
      <c r="A6" s="449" t="s">
        <v>419</v>
      </c>
      <c r="B6" s="258"/>
      <c r="C6" s="258"/>
      <c r="D6" s="258"/>
      <c r="E6" s="258"/>
      <c r="F6" s="292"/>
      <c r="I6" s="449" t="s">
        <v>398</v>
      </c>
      <c r="J6" s="451"/>
      <c r="K6" s="451"/>
      <c r="L6" s="451"/>
      <c r="M6" s="451"/>
      <c r="N6" s="452"/>
    </row>
    <row r="7" spans="1:15" ht="13.5" customHeight="1" x14ac:dyDescent="0.2">
      <c r="A7" s="445" t="s">
        <v>322</v>
      </c>
      <c r="B7" s="293"/>
      <c r="C7" s="293"/>
      <c r="D7" s="293"/>
      <c r="E7" s="293"/>
      <c r="F7" s="294"/>
      <c r="I7" s="445" t="s">
        <v>322</v>
      </c>
      <c r="J7" s="451"/>
      <c r="K7" s="451"/>
      <c r="L7" s="451"/>
      <c r="M7" s="451"/>
      <c r="N7" s="452"/>
    </row>
    <row r="8" spans="1:15" s="450" customFormat="1" ht="13.5" customHeight="1" x14ac:dyDescent="0.2">
      <c r="A8" s="445" t="s">
        <v>323</v>
      </c>
      <c r="B8" s="293"/>
      <c r="C8" s="293"/>
      <c r="D8" s="293"/>
      <c r="E8" s="293"/>
      <c r="F8" s="294"/>
      <c r="I8" s="445" t="s">
        <v>323</v>
      </c>
      <c r="J8" s="446"/>
      <c r="K8" s="446"/>
      <c r="L8" s="446"/>
      <c r="M8" s="446"/>
      <c r="N8" s="447"/>
    </row>
    <row r="9" spans="1:15" ht="13.5" thickBot="1" x14ac:dyDescent="0.25">
      <c r="A9" s="488"/>
      <c r="B9" s="489"/>
      <c r="C9" s="489"/>
      <c r="D9" s="489"/>
      <c r="E9" s="489"/>
      <c r="F9" s="490"/>
      <c r="G9" s="201"/>
      <c r="I9" s="488"/>
      <c r="J9" s="489"/>
      <c r="K9" s="489"/>
      <c r="L9" s="489"/>
      <c r="M9" s="489"/>
      <c r="N9" s="490"/>
    </row>
    <row r="10" spans="1:15" x14ac:dyDescent="0.2">
      <c r="A10" s="199" t="s">
        <v>253</v>
      </c>
      <c r="B10" s="160" t="s">
        <v>254</v>
      </c>
      <c r="C10" s="160" t="s">
        <v>255</v>
      </c>
      <c r="D10" s="160" t="s">
        <v>378</v>
      </c>
      <c r="E10" s="211" t="s">
        <v>256</v>
      </c>
      <c r="F10" s="212" t="s">
        <v>330</v>
      </c>
      <c r="G10" s="201"/>
      <c r="I10" s="199" t="s">
        <v>253</v>
      </c>
      <c r="J10" s="160" t="s">
        <v>254</v>
      </c>
      <c r="K10" s="160" t="s">
        <v>255</v>
      </c>
      <c r="L10" s="160" t="s">
        <v>378</v>
      </c>
      <c r="M10" s="211" t="s">
        <v>256</v>
      </c>
      <c r="N10" s="212" t="s">
        <v>257</v>
      </c>
    </row>
    <row r="11" spans="1:15" x14ac:dyDescent="0.2">
      <c r="A11" s="162"/>
      <c r="B11" s="161" t="s">
        <v>258</v>
      </c>
      <c r="C11" s="161" t="s">
        <v>259</v>
      </c>
      <c r="D11" s="161"/>
      <c r="E11" s="213" t="s">
        <v>260</v>
      </c>
      <c r="F11" s="214"/>
      <c r="G11" s="201"/>
      <c r="I11" s="162"/>
      <c r="J11" s="161" t="s">
        <v>258</v>
      </c>
      <c r="K11" s="161" t="s">
        <v>259</v>
      </c>
      <c r="L11" s="161"/>
      <c r="M11" s="213" t="s">
        <v>260</v>
      </c>
      <c r="N11" s="214"/>
    </row>
    <row r="12" spans="1:15" ht="15" x14ac:dyDescent="0.2">
      <c r="A12" s="163" t="s">
        <v>261</v>
      </c>
      <c r="B12" s="161"/>
      <c r="C12" s="132"/>
      <c r="D12" s="161"/>
      <c r="E12" s="213"/>
      <c r="F12" s="214"/>
      <c r="G12" s="201"/>
      <c r="I12" s="163" t="s">
        <v>261</v>
      </c>
      <c r="J12" s="161"/>
      <c r="K12" s="132"/>
      <c r="L12" s="161"/>
      <c r="M12" s="213"/>
      <c r="N12" s="214"/>
    </row>
    <row r="13" spans="1:15" x14ac:dyDescent="0.2">
      <c r="A13" s="165" t="s">
        <v>345</v>
      </c>
      <c r="B13" s="164" t="s">
        <v>263</v>
      </c>
      <c r="C13" s="389">
        <f>K13</f>
        <v>188.74800000000002</v>
      </c>
      <c r="D13" s="390">
        <f>L13*ESC!C9</f>
        <v>534.35043900000005</v>
      </c>
      <c r="E13" s="215" t="s">
        <v>264</v>
      </c>
      <c r="F13" s="216" t="s">
        <v>264</v>
      </c>
      <c r="G13" s="202"/>
      <c r="I13" s="165" t="s">
        <v>345</v>
      </c>
      <c r="J13" s="164" t="s">
        <v>263</v>
      </c>
      <c r="K13" s="389">
        <v>188.74800000000002</v>
      </c>
      <c r="L13" s="390">
        <v>494.76892500000002</v>
      </c>
      <c r="M13" s="215" t="s">
        <v>264</v>
      </c>
      <c r="N13" s="216" t="s">
        <v>264</v>
      </c>
    </row>
    <row r="14" spans="1:15" ht="12.75" customHeight="1" x14ac:dyDescent="0.2">
      <c r="A14" s="165"/>
      <c r="B14" s="164" t="s">
        <v>265</v>
      </c>
      <c r="C14" s="389">
        <f>K14</f>
        <v>281.99850000000004</v>
      </c>
      <c r="D14" s="390">
        <f>L14*ESC!C9</f>
        <v>534.35043900000005</v>
      </c>
      <c r="E14" s="215" t="s">
        <v>264</v>
      </c>
      <c r="F14" s="216" t="s">
        <v>264</v>
      </c>
      <c r="G14" s="202"/>
      <c r="I14" s="165"/>
      <c r="J14" s="164" t="s">
        <v>265</v>
      </c>
      <c r="K14" s="389">
        <v>281.99850000000004</v>
      </c>
      <c r="L14" s="390">
        <v>494.76892500000002</v>
      </c>
      <c r="M14" s="215" t="s">
        <v>264</v>
      </c>
      <c r="N14" s="216" t="s">
        <v>264</v>
      </c>
    </row>
    <row r="15" spans="1:15" ht="4.5" customHeight="1" x14ac:dyDescent="0.2">
      <c r="A15" s="162"/>
      <c r="B15" s="161"/>
      <c r="C15" s="389"/>
      <c r="D15" s="466"/>
      <c r="E15" s="217"/>
      <c r="F15" s="218"/>
      <c r="G15" s="209"/>
      <c r="I15" s="162"/>
      <c r="J15" s="161"/>
      <c r="K15" s="389"/>
      <c r="L15" s="390"/>
      <c r="M15" s="217"/>
      <c r="N15" s="218"/>
    </row>
    <row r="16" spans="1:15" x14ac:dyDescent="0.2">
      <c r="A16" s="165" t="s">
        <v>346</v>
      </c>
      <c r="B16" s="164" t="s">
        <v>263</v>
      </c>
      <c r="C16" s="389">
        <f>K16</f>
        <v>194.36550000000003</v>
      </c>
      <c r="D16" s="390">
        <f>L16*ESC!C9</f>
        <v>534.35043900000005</v>
      </c>
      <c r="E16" s="215" t="s">
        <v>264</v>
      </c>
      <c r="F16" s="216" t="s">
        <v>264</v>
      </c>
      <c r="G16" s="202"/>
      <c r="H16" s="200"/>
      <c r="I16" s="165" t="s">
        <v>346</v>
      </c>
      <c r="J16" s="164" t="s">
        <v>263</v>
      </c>
      <c r="K16" s="389">
        <v>194.36550000000003</v>
      </c>
      <c r="L16" s="390">
        <v>494.76892500000002</v>
      </c>
      <c r="M16" s="215" t="s">
        <v>264</v>
      </c>
      <c r="N16" s="216" t="s">
        <v>264</v>
      </c>
    </row>
    <row r="17" spans="1:14" x14ac:dyDescent="0.2">
      <c r="A17" s="162"/>
      <c r="B17" s="164" t="s">
        <v>266</v>
      </c>
      <c r="C17" s="389">
        <f>K17</f>
        <v>289.86300000000006</v>
      </c>
      <c r="D17" s="390">
        <f>L17*ESC!C9</f>
        <v>534.35043900000005</v>
      </c>
      <c r="E17" s="215" t="s">
        <v>264</v>
      </c>
      <c r="F17" s="216" t="s">
        <v>264</v>
      </c>
      <c r="G17" s="202"/>
      <c r="H17" s="200"/>
      <c r="I17" s="162"/>
      <c r="J17" s="164" t="s">
        <v>266</v>
      </c>
      <c r="K17" s="389">
        <v>289.86300000000006</v>
      </c>
      <c r="L17" s="390">
        <v>494.76892500000002</v>
      </c>
      <c r="M17" s="215" t="s">
        <v>264</v>
      </c>
      <c r="N17" s="216" t="s">
        <v>264</v>
      </c>
    </row>
    <row r="18" spans="1:14" ht="4.5" customHeight="1" x14ac:dyDescent="0.2">
      <c r="A18" s="167"/>
      <c r="B18" s="166"/>
      <c r="C18" s="389"/>
      <c r="D18" s="467"/>
      <c r="E18" s="219"/>
      <c r="F18" s="220"/>
      <c r="G18" s="203"/>
      <c r="I18" s="167"/>
      <c r="J18" s="166"/>
      <c r="K18" s="389"/>
      <c r="L18" s="390"/>
      <c r="M18" s="219"/>
      <c r="N18" s="220"/>
    </row>
    <row r="19" spans="1:14" x14ac:dyDescent="0.2">
      <c r="A19" s="165" t="s">
        <v>269</v>
      </c>
      <c r="B19" s="164" t="s">
        <v>263</v>
      </c>
      <c r="C19" s="389">
        <f>K19</f>
        <v>175.26600000000002</v>
      </c>
      <c r="D19" s="390">
        <f>L19*ESC!C9</f>
        <v>394.95519000000007</v>
      </c>
      <c r="E19" s="215" t="s">
        <v>264</v>
      </c>
      <c r="F19" s="216" t="s">
        <v>264</v>
      </c>
      <c r="G19" s="202"/>
      <c r="I19" s="165" t="s">
        <v>269</v>
      </c>
      <c r="J19" s="164" t="s">
        <v>263</v>
      </c>
      <c r="K19" s="389">
        <v>175.26600000000002</v>
      </c>
      <c r="L19" s="390">
        <v>365.69925000000006</v>
      </c>
      <c r="M19" s="215" t="s">
        <v>264</v>
      </c>
      <c r="N19" s="216" t="s">
        <v>264</v>
      </c>
    </row>
    <row r="20" spans="1:14" x14ac:dyDescent="0.2">
      <c r="A20" s="165"/>
      <c r="B20" s="164" t="s">
        <v>265</v>
      </c>
      <c r="C20" s="389">
        <f>K20</f>
        <v>248.29350000000002</v>
      </c>
      <c r="D20" s="390">
        <f>L20*ESC!C9</f>
        <v>394.95519000000007</v>
      </c>
      <c r="E20" s="215" t="s">
        <v>264</v>
      </c>
      <c r="F20" s="216" t="s">
        <v>264</v>
      </c>
      <c r="G20" s="202"/>
      <c r="I20" s="165"/>
      <c r="J20" s="164" t="s">
        <v>265</v>
      </c>
      <c r="K20" s="389">
        <v>248.29350000000002</v>
      </c>
      <c r="L20" s="390">
        <v>365.69925000000006</v>
      </c>
      <c r="M20" s="215" t="s">
        <v>264</v>
      </c>
      <c r="N20" s="216" t="s">
        <v>264</v>
      </c>
    </row>
    <row r="21" spans="1:14" ht="4.5" customHeight="1" x14ac:dyDescent="0.2">
      <c r="A21" s="165"/>
      <c r="B21" s="164"/>
      <c r="C21" s="389"/>
      <c r="D21" s="390"/>
      <c r="E21" s="215"/>
      <c r="F21" s="216"/>
      <c r="G21" s="202"/>
      <c r="I21" s="165"/>
      <c r="J21" s="164"/>
      <c r="K21" s="389"/>
      <c r="L21" s="390"/>
      <c r="M21" s="215"/>
      <c r="N21" s="216"/>
    </row>
    <row r="22" spans="1:14" x14ac:dyDescent="0.2">
      <c r="A22" s="165" t="s">
        <v>270</v>
      </c>
      <c r="B22" s="164" t="s">
        <v>263</v>
      </c>
      <c r="C22" s="389">
        <f>K22</f>
        <v>165.15450000000001</v>
      </c>
      <c r="D22" s="390">
        <f>L22*ESC!C9</f>
        <v>384.46512300000001</v>
      </c>
      <c r="E22" s="215" t="s">
        <v>264</v>
      </c>
      <c r="F22" s="216" t="s">
        <v>264</v>
      </c>
      <c r="G22" s="202"/>
      <c r="H22" s="200"/>
      <c r="I22" s="165" t="s">
        <v>270</v>
      </c>
      <c r="J22" s="164" t="s">
        <v>263</v>
      </c>
      <c r="K22" s="389">
        <v>165.15450000000001</v>
      </c>
      <c r="L22" s="390">
        <v>355.98622499999999</v>
      </c>
      <c r="M22" s="215" t="s">
        <v>264</v>
      </c>
      <c r="N22" s="216" t="s">
        <v>264</v>
      </c>
    </row>
    <row r="23" spans="1:14" x14ac:dyDescent="0.2">
      <c r="A23" s="165"/>
      <c r="B23" s="164" t="s">
        <v>265</v>
      </c>
      <c r="C23" s="389">
        <f>K23</f>
        <v>248.29350000000002</v>
      </c>
      <c r="D23" s="390">
        <f>L23*ESC!C9</f>
        <v>384.46512300000001</v>
      </c>
      <c r="E23" s="215" t="s">
        <v>264</v>
      </c>
      <c r="F23" s="216" t="s">
        <v>264</v>
      </c>
      <c r="G23" s="202"/>
      <c r="H23" s="200"/>
      <c r="I23" s="165"/>
      <c r="J23" s="164" t="s">
        <v>265</v>
      </c>
      <c r="K23" s="389">
        <v>248.29350000000002</v>
      </c>
      <c r="L23" s="390">
        <v>355.98622499999999</v>
      </c>
      <c r="M23" s="215" t="s">
        <v>264</v>
      </c>
      <c r="N23" s="216" t="s">
        <v>264</v>
      </c>
    </row>
    <row r="24" spans="1:14" ht="4.5" customHeight="1" x14ac:dyDescent="0.2">
      <c r="A24" s="165"/>
      <c r="B24" s="164"/>
      <c r="C24" s="389"/>
      <c r="D24" s="390"/>
      <c r="E24" s="215"/>
      <c r="F24" s="216"/>
      <c r="G24" s="202"/>
      <c r="I24" s="165"/>
      <c r="J24" s="164"/>
      <c r="K24" s="389"/>
      <c r="L24" s="390"/>
      <c r="M24" s="215"/>
      <c r="N24" s="216"/>
    </row>
    <row r="25" spans="1:14" x14ac:dyDescent="0.2">
      <c r="A25" s="165" t="s">
        <v>262</v>
      </c>
      <c r="B25" s="164" t="s">
        <v>263</v>
      </c>
      <c r="C25" s="389">
        <f>K25</f>
        <v>169.785</v>
      </c>
      <c r="D25" s="390">
        <f>L25*ESC!C9</f>
        <v>373.986963</v>
      </c>
      <c r="E25" s="215" t="s">
        <v>264</v>
      </c>
      <c r="F25" s="216" t="s">
        <v>264</v>
      </c>
      <c r="G25" s="202"/>
      <c r="I25" s="165" t="s">
        <v>262</v>
      </c>
      <c r="J25" s="164" t="s">
        <v>263</v>
      </c>
      <c r="K25" s="389">
        <v>169.785</v>
      </c>
      <c r="L25" s="390">
        <v>346.28422499999999</v>
      </c>
      <c r="M25" s="215" t="s">
        <v>264</v>
      </c>
      <c r="N25" s="216" t="s">
        <v>264</v>
      </c>
    </row>
    <row r="26" spans="1:14" x14ac:dyDescent="0.2">
      <c r="A26" s="165"/>
      <c r="B26" s="164" t="s">
        <v>265</v>
      </c>
      <c r="C26" s="389">
        <f>K26</f>
        <v>255.25500000000002</v>
      </c>
      <c r="D26" s="390">
        <f>L26*ESC!C9</f>
        <v>373.986963</v>
      </c>
      <c r="E26" s="215" t="s">
        <v>264</v>
      </c>
      <c r="F26" s="216" t="s">
        <v>264</v>
      </c>
      <c r="G26" s="202"/>
      <c r="I26" s="165"/>
      <c r="J26" s="164" t="s">
        <v>265</v>
      </c>
      <c r="K26" s="389">
        <v>255.25500000000002</v>
      </c>
      <c r="L26" s="390">
        <v>346.28422499999999</v>
      </c>
      <c r="M26" s="215" t="s">
        <v>264</v>
      </c>
      <c r="N26" s="216" t="s">
        <v>264</v>
      </c>
    </row>
    <row r="27" spans="1:14" ht="4.5" customHeight="1" x14ac:dyDescent="0.2">
      <c r="A27" s="165"/>
      <c r="B27" s="164"/>
      <c r="C27" s="389"/>
      <c r="D27" s="390"/>
      <c r="E27" s="215"/>
      <c r="F27" s="216"/>
      <c r="G27" s="202"/>
      <c r="I27" s="165"/>
      <c r="J27" s="164"/>
      <c r="K27" s="389"/>
      <c r="L27" s="390"/>
      <c r="M27" s="215"/>
      <c r="N27" s="216"/>
    </row>
    <row r="28" spans="1:14" x14ac:dyDescent="0.2">
      <c r="A28" s="165" t="s">
        <v>268</v>
      </c>
      <c r="B28" s="164" t="s">
        <v>263</v>
      </c>
      <c r="C28" s="389">
        <f>K28</f>
        <v>184.25400000000002</v>
      </c>
      <c r="D28" s="390">
        <f>L28*ESC!$C$9</f>
        <v>373.986963</v>
      </c>
      <c r="E28" s="215" t="s">
        <v>264</v>
      </c>
      <c r="F28" s="216" t="s">
        <v>264</v>
      </c>
      <c r="G28" s="202"/>
      <c r="I28" s="165" t="s">
        <v>268</v>
      </c>
      <c r="J28" s="164" t="s">
        <v>263</v>
      </c>
      <c r="K28" s="389">
        <v>184.25400000000002</v>
      </c>
      <c r="L28" s="390">
        <v>346.28422499999999</v>
      </c>
      <c r="M28" s="215" t="s">
        <v>264</v>
      </c>
      <c r="N28" s="216" t="s">
        <v>264</v>
      </c>
    </row>
    <row r="29" spans="1:14" x14ac:dyDescent="0.2">
      <c r="A29" s="165"/>
      <c r="B29" s="164" t="s">
        <v>265</v>
      </c>
      <c r="C29" s="389">
        <f>K29</f>
        <v>248.29350000000002</v>
      </c>
      <c r="D29" s="390">
        <f>L29*ESC!C9</f>
        <v>373.986963</v>
      </c>
      <c r="E29" s="215" t="s">
        <v>264</v>
      </c>
      <c r="F29" s="216" t="s">
        <v>264</v>
      </c>
      <c r="G29" s="202"/>
      <c r="I29" s="165"/>
      <c r="J29" s="164" t="s">
        <v>265</v>
      </c>
      <c r="K29" s="389">
        <v>248.29350000000002</v>
      </c>
      <c r="L29" s="390">
        <v>346.28422499999999</v>
      </c>
      <c r="M29" s="215" t="s">
        <v>264</v>
      </c>
      <c r="N29" s="216" t="s">
        <v>264</v>
      </c>
    </row>
    <row r="30" spans="1:14" ht="4.5" customHeight="1" x14ac:dyDescent="0.2">
      <c r="A30" s="165"/>
      <c r="B30" s="164"/>
      <c r="C30" s="389"/>
      <c r="D30" s="390"/>
      <c r="E30" s="215"/>
      <c r="F30" s="216"/>
      <c r="G30" s="202"/>
      <c r="I30" s="165"/>
      <c r="J30" s="164"/>
      <c r="K30" s="389"/>
      <c r="L30" s="390"/>
      <c r="M30" s="215"/>
      <c r="N30" s="216"/>
    </row>
    <row r="31" spans="1:14" x14ac:dyDescent="0.2">
      <c r="A31" s="165" t="s">
        <v>267</v>
      </c>
      <c r="B31" s="164" t="s">
        <v>263</v>
      </c>
      <c r="C31" s="389">
        <f>K31</f>
        <v>165.15450000000001</v>
      </c>
      <c r="D31" s="390">
        <f>L31*ESC!$C$9</f>
        <v>373.986963</v>
      </c>
      <c r="E31" s="215" t="s">
        <v>264</v>
      </c>
      <c r="F31" s="216" t="s">
        <v>264</v>
      </c>
      <c r="G31" s="202"/>
      <c r="I31" s="461" t="s">
        <v>267</v>
      </c>
      <c r="J31" s="462" t="s">
        <v>263</v>
      </c>
      <c r="K31" s="463">
        <v>165.15450000000001</v>
      </c>
      <c r="L31" s="390">
        <v>346.28422499999999</v>
      </c>
      <c r="M31" s="215" t="s">
        <v>264</v>
      </c>
      <c r="N31" s="216" t="s">
        <v>264</v>
      </c>
    </row>
    <row r="32" spans="1:14" x14ac:dyDescent="0.2">
      <c r="A32" s="165"/>
      <c r="B32" s="164" t="s">
        <v>265</v>
      </c>
      <c r="C32" s="389">
        <f>K32</f>
        <v>248.29350000000002</v>
      </c>
      <c r="D32" s="390">
        <f>L32*ESC!$C$9</f>
        <v>373.986963</v>
      </c>
      <c r="E32" s="215" t="s">
        <v>264</v>
      </c>
      <c r="F32" s="216" t="s">
        <v>264</v>
      </c>
      <c r="G32" s="202"/>
      <c r="I32" s="461"/>
      <c r="J32" s="462" t="s">
        <v>265</v>
      </c>
      <c r="K32" s="463">
        <v>248.29350000000002</v>
      </c>
      <c r="L32" s="390">
        <v>346.28422499999999</v>
      </c>
      <c r="M32" s="215" t="s">
        <v>264</v>
      </c>
      <c r="N32" s="216" t="s">
        <v>264</v>
      </c>
    </row>
    <row r="33" spans="1:14" ht="4.5" customHeight="1" x14ac:dyDescent="0.2">
      <c r="A33" s="165"/>
      <c r="B33" s="164"/>
      <c r="C33" s="389"/>
      <c r="D33" s="390"/>
      <c r="E33" s="215"/>
      <c r="F33" s="216"/>
      <c r="G33" s="202"/>
      <c r="I33" s="461"/>
      <c r="J33" s="462"/>
      <c r="K33" s="463"/>
      <c r="L33" s="464"/>
      <c r="M33" s="215"/>
      <c r="N33" s="216"/>
    </row>
    <row r="34" spans="1:14" x14ac:dyDescent="0.2">
      <c r="A34" s="165" t="s">
        <v>347</v>
      </c>
      <c r="B34" s="164" t="s">
        <v>263</v>
      </c>
      <c r="C34" s="389">
        <f>K34</f>
        <v>133.69650000000001</v>
      </c>
      <c r="D34" s="390">
        <f>L34*ESC!$C$9</f>
        <v>439.77313800000007</v>
      </c>
      <c r="E34" s="215" t="s">
        <v>264</v>
      </c>
      <c r="F34" s="216" t="s">
        <v>264</v>
      </c>
      <c r="G34" s="202"/>
      <c r="I34" s="461" t="s">
        <v>347</v>
      </c>
      <c r="J34" s="462" t="s">
        <v>263</v>
      </c>
      <c r="K34" s="463">
        <v>133.69650000000001</v>
      </c>
      <c r="L34" s="464">
        <v>407.19735000000003</v>
      </c>
      <c r="M34" s="215" t="s">
        <v>264</v>
      </c>
      <c r="N34" s="216" t="s">
        <v>264</v>
      </c>
    </row>
    <row r="35" spans="1:14" x14ac:dyDescent="0.2">
      <c r="A35" s="165"/>
      <c r="B35" s="164" t="s">
        <v>265</v>
      </c>
      <c r="C35" s="389">
        <f>K35</f>
        <v>174.14250000000001</v>
      </c>
      <c r="D35" s="390">
        <f>L35*ESC!$C$9</f>
        <v>439.77313800000007</v>
      </c>
      <c r="E35" s="215" t="s">
        <v>264</v>
      </c>
      <c r="F35" s="216" t="s">
        <v>264</v>
      </c>
      <c r="G35" s="202"/>
      <c r="I35" s="461"/>
      <c r="J35" s="462" t="s">
        <v>265</v>
      </c>
      <c r="K35" s="463">
        <v>174.14250000000001</v>
      </c>
      <c r="L35" s="464">
        <v>407.19735000000003</v>
      </c>
      <c r="M35" s="215" t="s">
        <v>264</v>
      </c>
      <c r="N35" s="216" t="s">
        <v>264</v>
      </c>
    </row>
    <row r="36" spans="1:14" ht="4.5" customHeight="1" x14ac:dyDescent="0.2">
      <c r="A36" s="165"/>
      <c r="B36" s="164"/>
      <c r="C36" s="389"/>
      <c r="D36" s="390"/>
      <c r="E36" s="215"/>
      <c r="F36" s="216"/>
      <c r="G36" s="202"/>
      <c r="I36" s="165"/>
      <c r="J36" s="164"/>
      <c r="K36" s="389"/>
      <c r="L36" s="390"/>
      <c r="M36" s="215"/>
      <c r="N36" s="216"/>
    </row>
    <row r="37" spans="1:14" x14ac:dyDescent="0.2">
      <c r="A37" s="165" t="s">
        <v>348</v>
      </c>
      <c r="B37" s="164" t="s">
        <v>263</v>
      </c>
      <c r="C37" s="389">
        <f>K37</f>
        <v>184.25400000000002</v>
      </c>
      <c r="D37" s="390">
        <f>L37*ESC!C9</f>
        <v>439.77313800000007</v>
      </c>
      <c r="E37" s="215" t="s">
        <v>264</v>
      </c>
      <c r="F37" s="216" t="s">
        <v>264</v>
      </c>
      <c r="G37" s="202"/>
      <c r="I37" s="165" t="s">
        <v>348</v>
      </c>
      <c r="J37" s="164" t="s">
        <v>263</v>
      </c>
      <c r="K37" s="389">
        <v>184.25400000000002</v>
      </c>
      <c r="L37" s="390">
        <v>407.19735000000003</v>
      </c>
      <c r="M37" s="215" t="s">
        <v>264</v>
      </c>
      <c r="N37" s="216" t="s">
        <v>264</v>
      </c>
    </row>
    <row r="38" spans="1:14" x14ac:dyDescent="0.2">
      <c r="A38" s="165"/>
      <c r="B38" s="164" t="s">
        <v>265</v>
      </c>
      <c r="C38" s="389">
        <f>K38</f>
        <v>248.29350000000002</v>
      </c>
      <c r="D38" s="390">
        <f>L38*ESC!C9</f>
        <v>439.77313800000007</v>
      </c>
      <c r="E38" s="215" t="s">
        <v>264</v>
      </c>
      <c r="F38" s="216" t="s">
        <v>264</v>
      </c>
      <c r="G38" s="202"/>
      <c r="I38" s="165"/>
      <c r="J38" s="164" t="s">
        <v>265</v>
      </c>
      <c r="K38" s="389">
        <v>248.29350000000002</v>
      </c>
      <c r="L38" s="390">
        <v>407.19735000000003</v>
      </c>
      <c r="M38" s="215" t="s">
        <v>264</v>
      </c>
      <c r="N38" s="216" t="s">
        <v>264</v>
      </c>
    </row>
    <row r="39" spans="1:14" ht="4.5" customHeight="1" x14ac:dyDescent="0.2">
      <c r="A39" s="165"/>
      <c r="B39" s="164"/>
      <c r="C39" s="389"/>
      <c r="D39" s="390"/>
      <c r="E39" s="215"/>
      <c r="F39" s="216"/>
      <c r="G39" s="202"/>
      <c r="I39" s="165"/>
      <c r="J39" s="164"/>
      <c r="K39" s="389"/>
      <c r="L39" s="390"/>
      <c r="M39" s="215"/>
      <c r="N39" s="216"/>
    </row>
    <row r="40" spans="1:14" x14ac:dyDescent="0.2">
      <c r="A40" s="163" t="s">
        <v>271</v>
      </c>
      <c r="B40" s="164"/>
      <c r="C40" s="389"/>
      <c r="D40" s="390"/>
      <c r="E40" s="215"/>
      <c r="F40" s="216"/>
      <c r="G40" s="202"/>
      <c r="I40" s="163" t="s">
        <v>271</v>
      </c>
      <c r="J40" s="164"/>
      <c r="K40" s="389"/>
      <c r="L40" s="390"/>
      <c r="M40" s="215"/>
      <c r="N40" s="216"/>
    </row>
    <row r="41" spans="1:14" x14ac:dyDescent="0.2">
      <c r="A41" s="165" t="s">
        <v>349</v>
      </c>
      <c r="B41" s="164" t="s">
        <v>351</v>
      </c>
      <c r="C41" s="389">
        <f>$K$41</f>
        <v>115.72050000000002</v>
      </c>
      <c r="D41" s="390">
        <f>L41*ESC!$C$9</f>
        <v>379.38381075000001</v>
      </c>
      <c r="E41" s="215" t="s">
        <v>264</v>
      </c>
      <c r="F41" s="216" t="s">
        <v>264</v>
      </c>
      <c r="G41" s="202"/>
      <c r="I41" s="461" t="s">
        <v>349</v>
      </c>
      <c r="J41" s="462" t="s">
        <v>351</v>
      </c>
      <c r="K41" s="463">
        <v>115.72050000000002</v>
      </c>
      <c r="L41" s="464">
        <v>351.28130625</v>
      </c>
      <c r="M41" s="215" t="s">
        <v>264</v>
      </c>
      <c r="N41" s="216" t="s">
        <v>264</v>
      </c>
    </row>
    <row r="42" spans="1:14" x14ac:dyDescent="0.2">
      <c r="A42" s="165"/>
      <c r="B42" s="164" t="s">
        <v>263</v>
      </c>
      <c r="C42" s="389">
        <f>K42</f>
        <v>121.33800000000001</v>
      </c>
      <c r="D42" s="390">
        <f>L42*ESC!$C$9</f>
        <v>379.38381075000001</v>
      </c>
      <c r="E42" s="215" t="s">
        <v>264</v>
      </c>
      <c r="F42" s="216" t="s">
        <v>264</v>
      </c>
      <c r="G42" s="202"/>
      <c r="I42" s="461"/>
      <c r="J42" s="462" t="s">
        <v>263</v>
      </c>
      <c r="K42" s="463">
        <v>121.33800000000001</v>
      </c>
      <c r="L42" s="464">
        <v>351.28130625</v>
      </c>
      <c r="M42" s="215" t="s">
        <v>264</v>
      </c>
      <c r="N42" s="216" t="s">
        <v>264</v>
      </c>
    </row>
    <row r="43" spans="1:14" x14ac:dyDescent="0.2">
      <c r="A43" s="165"/>
      <c r="B43" s="164" t="s">
        <v>265</v>
      </c>
      <c r="C43" s="389">
        <f>K43</f>
        <v>158.41350000000003</v>
      </c>
      <c r="D43" s="390">
        <f>L43*ESC!$C$9</f>
        <v>379.38381075000001</v>
      </c>
      <c r="E43" s="215" t="s">
        <v>264</v>
      </c>
      <c r="F43" s="216" t="s">
        <v>264</v>
      </c>
      <c r="G43" s="202"/>
      <c r="I43" s="461"/>
      <c r="J43" s="462" t="s">
        <v>265</v>
      </c>
      <c r="K43" s="463">
        <v>158.41350000000003</v>
      </c>
      <c r="L43" s="464">
        <v>351.28130625</v>
      </c>
      <c r="M43" s="215" t="s">
        <v>264</v>
      </c>
      <c r="N43" s="216" t="s">
        <v>264</v>
      </c>
    </row>
    <row r="44" spans="1:14" ht="4.5" customHeight="1" x14ac:dyDescent="0.2">
      <c r="A44" s="165"/>
      <c r="B44" s="164"/>
      <c r="C44" s="389"/>
      <c r="D44" s="390"/>
      <c r="E44" s="215"/>
      <c r="F44" s="216"/>
      <c r="G44" s="202"/>
      <c r="I44" s="165"/>
      <c r="J44" s="164"/>
      <c r="K44" s="389"/>
      <c r="L44" s="390"/>
      <c r="M44" s="215"/>
      <c r="N44" s="216"/>
    </row>
    <row r="45" spans="1:14" s="450" customFormat="1" ht="15" x14ac:dyDescent="0.2">
      <c r="A45" s="165" t="s">
        <v>405</v>
      </c>
      <c r="B45" s="164" t="s">
        <v>263</v>
      </c>
      <c r="C45" s="389">
        <f>K45</f>
        <v>121.33800000000001</v>
      </c>
      <c r="D45" s="390">
        <f>L45*ESC!$C$9</f>
        <v>379.38381075000001</v>
      </c>
      <c r="E45" s="215" t="s">
        <v>264</v>
      </c>
      <c r="F45" s="216" t="s">
        <v>264</v>
      </c>
      <c r="G45" s="202"/>
      <c r="H45" s="334"/>
      <c r="I45" s="165" t="s">
        <v>405</v>
      </c>
      <c r="J45" s="164" t="s">
        <v>263</v>
      </c>
      <c r="K45" s="463">
        <v>121.33800000000001</v>
      </c>
      <c r="L45" s="464">
        <v>351.28130625</v>
      </c>
      <c r="M45" s="215" t="s">
        <v>264</v>
      </c>
      <c r="N45" s="216" t="s">
        <v>264</v>
      </c>
    </row>
    <row r="46" spans="1:14" s="450" customFormat="1" x14ac:dyDescent="0.2">
      <c r="A46" s="165"/>
      <c r="B46" s="164" t="s">
        <v>265</v>
      </c>
      <c r="C46" s="389">
        <f>K46</f>
        <v>158.41350000000003</v>
      </c>
      <c r="D46" s="390">
        <f>L46*ESC!$C$9</f>
        <v>379.38381075000001</v>
      </c>
      <c r="E46" s="215" t="s">
        <v>264</v>
      </c>
      <c r="F46" s="216" t="s">
        <v>264</v>
      </c>
      <c r="G46" s="202"/>
      <c r="I46" s="165"/>
      <c r="J46" s="164" t="s">
        <v>265</v>
      </c>
      <c r="K46" s="463">
        <v>158.41350000000003</v>
      </c>
      <c r="L46" s="464">
        <v>351.28130625</v>
      </c>
      <c r="M46" s="215" t="s">
        <v>264</v>
      </c>
      <c r="N46" s="216" t="s">
        <v>264</v>
      </c>
    </row>
    <row r="47" spans="1:14" s="450" customFormat="1" ht="4.5" customHeight="1" x14ac:dyDescent="0.2">
      <c r="A47" s="165"/>
      <c r="B47" s="164"/>
      <c r="C47" s="389"/>
      <c r="D47" s="390"/>
      <c r="E47" s="393"/>
      <c r="F47" s="394"/>
      <c r="G47" s="202"/>
      <c r="I47" s="165"/>
      <c r="J47" s="164"/>
      <c r="K47" s="389"/>
      <c r="L47" s="390"/>
      <c r="M47" s="393"/>
      <c r="N47" s="394"/>
    </row>
    <row r="48" spans="1:14" ht="15" x14ac:dyDescent="0.2">
      <c r="A48" s="165" t="s">
        <v>399</v>
      </c>
      <c r="B48" s="164" t="s">
        <v>263</v>
      </c>
      <c r="C48" s="389">
        <f>K48</f>
        <v>161.78400000000002</v>
      </c>
      <c r="D48" s="390">
        <f>L48*ESC!C9</f>
        <v>540.93501000000003</v>
      </c>
      <c r="E48" s="393">
        <f t="shared" ref="E48:E61" si="0">M48</f>
        <v>211.62708000000001</v>
      </c>
      <c r="F48" s="394">
        <f>N48*ESC!C9</f>
        <v>721.06636833000005</v>
      </c>
      <c r="G48" s="202"/>
      <c r="H48" s="334"/>
      <c r="I48" s="165" t="s">
        <v>399</v>
      </c>
      <c r="J48" s="164" t="s">
        <v>263</v>
      </c>
      <c r="K48" s="389">
        <v>161.78400000000002</v>
      </c>
      <c r="L48" s="390">
        <v>500.86575000000005</v>
      </c>
      <c r="M48" s="393">
        <v>211.62708000000001</v>
      </c>
      <c r="N48" s="394">
        <v>667.65404475000003</v>
      </c>
    </row>
    <row r="49" spans="1:14" x14ac:dyDescent="0.2">
      <c r="A49" s="165"/>
      <c r="B49" s="164" t="s">
        <v>265</v>
      </c>
      <c r="C49" s="389">
        <f>K49</f>
        <v>204.477</v>
      </c>
      <c r="D49" s="390">
        <f>L49*ESC!C9</f>
        <v>540.93501000000003</v>
      </c>
      <c r="E49" s="393">
        <f t="shared" si="0"/>
        <v>267.47311500000001</v>
      </c>
      <c r="F49" s="394">
        <f>N49*ESC!C9</f>
        <v>721.06636833000005</v>
      </c>
      <c r="G49" s="202"/>
      <c r="I49" s="165"/>
      <c r="J49" s="164" t="s">
        <v>265</v>
      </c>
      <c r="K49" s="389">
        <v>204.477</v>
      </c>
      <c r="L49" s="390">
        <v>500.86575000000005</v>
      </c>
      <c r="M49" s="393">
        <v>267.47311500000001</v>
      </c>
      <c r="N49" s="394">
        <v>667.65404475000003</v>
      </c>
    </row>
    <row r="50" spans="1:14" ht="4.5" customHeight="1" x14ac:dyDescent="0.2">
      <c r="A50" s="165"/>
      <c r="B50" s="164"/>
      <c r="C50" s="389"/>
      <c r="D50" s="390"/>
      <c r="E50" s="393"/>
      <c r="F50" s="394"/>
      <c r="G50" s="202"/>
      <c r="I50" s="165"/>
      <c r="J50" s="164"/>
      <c r="K50" s="389"/>
      <c r="L50" s="390"/>
      <c r="M50" s="393"/>
      <c r="N50" s="394"/>
    </row>
    <row r="51" spans="1:14" x14ac:dyDescent="0.2">
      <c r="A51" s="165" t="s">
        <v>272</v>
      </c>
      <c r="B51" s="164" t="s">
        <v>263</v>
      </c>
      <c r="C51" s="389">
        <f>K51</f>
        <v>161.78400000000002</v>
      </c>
      <c r="D51" s="390">
        <f>L51*ESC!C9</f>
        <v>540.93501000000003</v>
      </c>
      <c r="E51" s="393">
        <f t="shared" si="0"/>
        <v>211.62708000000001</v>
      </c>
      <c r="F51" s="394">
        <f>N51*ESC!C9</f>
        <v>721.06636833000005</v>
      </c>
      <c r="G51" s="202"/>
      <c r="I51" s="165" t="s">
        <v>272</v>
      </c>
      <c r="J51" s="164" t="s">
        <v>263</v>
      </c>
      <c r="K51" s="389">
        <v>161.78400000000002</v>
      </c>
      <c r="L51" s="390">
        <v>500.86575000000005</v>
      </c>
      <c r="M51" s="393">
        <v>211.62708000000001</v>
      </c>
      <c r="N51" s="394">
        <v>667.65404475000003</v>
      </c>
    </row>
    <row r="52" spans="1:14" x14ac:dyDescent="0.2">
      <c r="A52" s="165"/>
      <c r="B52" s="164" t="s">
        <v>265</v>
      </c>
      <c r="C52" s="389">
        <f>K52</f>
        <v>204.477</v>
      </c>
      <c r="D52" s="390">
        <f>L52*ESC!C9</f>
        <v>540.93501000000003</v>
      </c>
      <c r="E52" s="393">
        <f t="shared" si="0"/>
        <v>267.47311500000001</v>
      </c>
      <c r="F52" s="394">
        <f>N52*ESC!C9</f>
        <v>721.06636833000005</v>
      </c>
      <c r="G52" s="202"/>
      <c r="I52" s="165"/>
      <c r="J52" s="164" t="s">
        <v>265</v>
      </c>
      <c r="K52" s="389">
        <v>204.477</v>
      </c>
      <c r="L52" s="390">
        <v>500.86575000000005</v>
      </c>
      <c r="M52" s="393">
        <v>267.47311500000001</v>
      </c>
      <c r="N52" s="394">
        <v>667.65404475000003</v>
      </c>
    </row>
    <row r="53" spans="1:14" ht="4.5" customHeight="1" x14ac:dyDescent="0.2">
      <c r="A53" s="165"/>
      <c r="B53" s="164"/>
      <c r="C53" s="389"/>
      <c r="D53" s="390"/>
      <c r="E53" s="393"/>
      <c r="F53" s="394"/>
      <c r="G53" s="202"/>
      <c r="I53" s="165"/>
      <c r="J53" s="164"/>
      <c r="K53" s="389"/>
      <c r="L53" s="390"/>
      <c r="M53" s="393"/>
      <c r="N53" s="394"/>
    </row>
    <row r="54" spans="1:14" x14ac:dyDescent="0.2">
      <c r="A54" s="165" t="s">
        <v>273</v>
      </c>
      <c r="B54" s="164" t="s">
        <v>263</v>
      </c>
      <c r="C54" s="389">
        <f>K54</f>
        <v>161.78400000000002</v>
      </c>
      <c r="D54" s="390">
        <f>L54*ESC!C9</f>
        <v>540.93501000000003</v>
      </c>
      <c r="E54" s="393">
        <f t="shared" si="0"/>
        <v>211.62708000000001</v>
      </c>
      <c r="F54" s="394">
        <f>N54*ESC!C9</f>
        <v>721.06636833000005</v>
      </c>
      <c r="G54" s="202"/>
      <c r="I54" s="165" t="s">
        <v>273</v>
      </c>
      <c r="J54" s="164" t="s">
        <v>263</v>
      </c>
      <c r="K54" s="389">
        <v>161.78400000000002</v>
      </c>
      <c r="L54" s="390">
        <v>500.86575000000005</v>
      </c>
      <c r="M54" s="393">
        <v>211.62708000000001</v>
      </c>
      <c r="N54" s="394">
        <v>667.65404475000003</v>
      </c>
    </row>
    <row r="55" spans="1:14" ht="12.75" customHeight="1" x14ac:dyDescent="0.2">
      <c r="A55" s="165"/>
      <c r="B55" s="164" t="s">
        <v>265</v>
      </c>
      <c r="C55" s="389">
        <f>K55</f>
        <v>204.477</v>
      </c>
      <c r="D55" s="390">
        <f>L55*ESC!C9</f>
        <v>540.93501000000003</v>
      </c>
      <c r="E55" s="393">
        <f t="shared" si="0"/>
        <v>267.47311500000001</v>
      </c>
      <c r="F55" s="394">
        <f>N55*ESC!C9</f>
        <v>721.06636833000005</v>
      </c>
      <c r="G55" s="202"/>
      <c r="I55" s="165"/>
      <c r="J55" s="164" t="s">
        <v>265</v>
      </c>
      <c r="K55" s="389">
        <v>204.477</v>
      </c>
      <c r="L55" s="390">
        <v>500.86575000000005</v>
      </c>
      <c r="M55" s="393">
        <v>267.47311500000001</v>
      </c>
      <c r="N55" s="394">
        <v>667.65404475000003</v>
      </c>
    </row>
    <row r="56" spans="1:14" ht="4.5" customHeight="1" x14ac:dyDescent="0.2">
      <c r="A56" s="165"/>
      <c r="B56" s="164"/>
      <c r="C56" s="389"/>
      <c r="D56" s="390"/>
      <c r="E56" s="393"/>
      <c r="F56" s="394"/>
      <c r="G56" s="202"/>
      <c r="I56" s="165"/>
      <c r="J56" s="164"/>
      <c r="K56" s="389"/>
      <c r="L56" s="390"/>
      <c r="M56" s="393"/>
      <c r="N56" s="394"/>
    </row>
    <row r="57" spans="1:14" x14ac:dyDescent="0.2">
      <c r="A57" s="165" t="s">
        <v>274</v>
      </c>
      <c r="B57" s="164" t="s">
        <v>263</v>
      </c>
      <c r="C57" s="389">
        <f>K57</f>
        <v>161.78400000000002</v>
      </c>
      <c r="D57" s="390">
        <f>L57*ESC!C9</f>
        <v>540.93501000000003</v>
      </c>
      <c r="E57" s="393">
        <f t="shared" si="0"/>
        <v>211.62708000000001</v>
      </c>
      <c r="F57" s="394">
        <f>N57*ESC!C9</f>
        <v>721.06636833000005</v>
      </c>
      <c r="G57" s="202"/>
      <c r="I57" s="165" t="s">
        <v>274</v>
      </c>
      <c r="J57" s="164" t="s">
        <v>263</v>
      </c>
      <c r="K57" s="389">
        <v>161.78400000000002</v>
      </c>
      <c r="L57" s="390">
        <v>500.86575000000005</v>
      </c>
      <c r="M57" s="393">
        <v>211.62708000000001</v>
      </c>
      <c r="N57" s="394">
        <v>667.65404475000003</v>
      </c>
    </row>
    <row r="58" spans="1:14" x14ac:dyDescent="0.2">
      <c r="A58" s="165"/>
      <c r="B58" s="164" t="s">
        <v>265</v>
      </c>
      <c r="C58" s="389">
        <f>K58</f>
        <v>204.477</v>
      </c>
      <c r="D58" s="390">
        <f>L58*ESC!C9</f>
        <v>540.93501000000003</v>
      </c>
      <c r="E58" s="393">
        <f t="shared" si="0"/>
        <v>267.47311500000001</v>
      </c>
      <c r="F58" s="394">
        <f>N58*ESC!C9</f>
        <v>721.06636833000005</v>
      </c>
      <c r="G58" s="202"/>
      <c r="I58" s="165"/>
      <c r="J58" s="164" t="s">
        <v>265</v>
      </c>
      <c r="K58" s="389">
        <v>204.477</v>
      </c>
      <c r="L58" s="390">
        <v>500.86575000000005</v>
      </c>
      <c r="M58" s="393">
        <v>267.47311500000001</v>
      </c>
      <c r="N58" s="394">
        <v>667.65404475000003</v>
      </c>
    </row>
    <row r="59" spans="1:14" ht="4.5" customHeight="1" x14ac:dyDescent="0.2">
      <c r="A59" s="167"/>
      <c r="B59" s="166"/>
      <c r="C59" s="389"/>
      <c r="D59" s="467"/>
      <c r="E59" s="393"/>
      <c r="F59" s="394"/>
      <c r="G59" s="202"/>
      <c r="I59" s="167"/>
      <c r="J59" s="166"/>
      <c r="K59" s="389"/>
      <c r="L59" s="390"/>
      <c r="M59" s="393"/>
      <c r="N59" s="394"/>
    </row>
    <row r="60" spans="1:14" x14ac:dyDescent="0.2">
      <c r="A60" s="165" t="s">
        <v>275</v>
      </c>
      <c r="B60" s="164" t="s">
        <v>276</v>
      </c>
      <c r="C60" s="389">
        <f>K60</f>
        <v>158.76000000000002</v>
      </c>
      <c r="D60" s="390">
        <f>L60</f>
        <v>334.26697500000006</v>
      </c>
      <c r="E60" s="393">
        <f t="shared" si="0"/>
        <v>211.62708000000001</v>
      </c>
      <c r="F60" s="394">
        <f>N60</f>
        <v>445.57787767500002</v>
      </c>
      <c r="G60" s="202"/>
      <c r="I60" s="165" t="s">
        <v>275</v>
      </c>
      <c r="J60" s="164" t="s">
        <v>276</v>
      </c>
      <c r="K60" s="389">
        <v>158.76000000000002</v>
      </c>
      <c r="L60" s="390">
        <v>334.26697500000006</v>
      </c>
      <c r="M60" s="393">
        <v>211.62708000000001</v>
      </c>
      <c r="N60" s="394">
        <v>445.57787767500002</v>
      </c>
    </row>
    <row r="61" spans="1:14" ht="13.5" thickBot="1" x14ac:dyDescent="0.25">
      <c r="A61" s="159"/>
      <c r="B61" s="168" t="s">
        <v>265</v>
      </c>
      <c r="C61" s="391">
        <f>K61</f>
        <v>200.655</v>
      </c>
      <c r="D61" s="468">
        <f>L61</f>
        <v>334.26697500000006</v>
      </c>
      <c r="E61" s="393">
        <f t="shared" si="0"/>
        <v>267.47311500000001</v>
      </c>
      <c r="F61" s="396">
        <f>N61</f>
        <v>445.57787767500002</v>
      </c>
      <c r="G61" s="202"/>
      <c r="I61" s="159"/>
      <c r="J61" s="168" t="s">
        <v>265</v>
      </c>
      <c r="K61" s="391">
        <v>200.655</v>
      </c>
      <c r="L61" s="392">
        <v>334.26697500000006</v>
      </c>
      <c r="M61" s="395">
        <v>267.47311500000001</v>
      </c>
      <c r="N61" s="396">
        <v>445.57787767500002</v>
      </c>
    </row>
    <row r="62" spans="1:14" x14ac:dyDescent="0.2">
      <c r="D62" s="169"/>
      <c r="L62" s="169"/>
    </row>
    <row r="63" spans="1:14" ht="13.5" thickBot="1" x14ac:dyDescent="0.25">
      <c r="A63" s="210"/>
      <c r="B63" s="210"/>
      <c r="C63" s="210"/>
      <c r="D63" s="210"/>
      <c r="E63" s="210"/>
      <c r="F63" s="210"/>
      <c r="G63" s="204"/>
      <c r="I63" s="210"/>
      <c r="J63" s="210"/>
      <c r="K63" s="210"/>
      <c r="L63" s="210"/>
      <c r="M63" s="210"/>
      <c r="N63" s="210"/>
    </row>
    <row r="64" spans="1:14" ht="15.75" customHeight="1" x14ac:dyDescent="0.2">
      <c r="A64" s="498" t="s">
        <v>293</v>
      </c>
      <c r="B64" s="499"/>
      <c r="C64" s="499"/>
      <c r="D64" s="499"/>
      <c r="E64" s="499"/>
      <c r="F64" s="500"/>
      <c r="G64" s="206"/>
      <c r="I64" s="498" t="s">
        <v>293</v>
      </c>
      <c r="J64" s="499"/>
      <c r="K64" s="499"/>
      <c r="L64" s="499"/>
      <c r="M64" s="499"/>
      <c r="N64" s="500"/>
    </row>
    <row r="65" spans="1:14" ht="23.25" customHeight="1" x14ac:dyDescent="0.2">
      <c r="A65" s="501" t="s">
        <v>296</v>
      </c>
      <c r="B65" s="502"/>
      <c r="C65" s="502"/>
      <c r="D65" s="502"/>
      <c r="E65" s="502"/>
      <c r="F65" s="503"/>
      <c r="G65" s="205"/>
      <c r="I65" s="501" t="s">
        <v>296</v>
      </c>
      <c r="J65" s="502"/>
      <c r="K65" s="502"/>
      <c r="L65" s="502"/>
      <c r="M65" s="502"/>
      <c r="N65" s="503"/>
    </row>
    <row r="66" spans="1:14" ht="24.75" customHeight="1" x14ac:dyDescent="0.2">
      <c r="A66" s="504" t="s">
        <v>387</v>
      </c>
      <c r="B66" s="505"/>
      <c r="C66" s="505"/>
      <c r="D66" s="505"/>
      <c r="E66" s="505"/>
      <c r="F66" s="506"/>
      <c r="G66" s="207"/>
      <c r="I66" s="504" t="s">
        <v>334</v>
      </c>
      <c r="J66" s="505"/>
      <c r="K66" s="505"/>
      <c r="L66" s="505"/>
      <c r="M66" s="505"/>
      <c r="N66" s="506"/>
    </row>
    <row r="67" spans="1:14" ht="37.5" customHeight="1" x14ac:dyDescent="0.2">
      <c r="A67" s="504" t="s">
        <v>335</v>
      </c>
      <c r="B67" s="505"/>
      <c r="C67" s="505"/>
      <c r="D67" s="505"/>
      <c r="E67" s="505"/>
      <c r="F67" s="506"/>
      <c r="G67" s="205"/>
      <c r="I67" s="504" t="s">
        <v>335</v>
      </c>
      <c r="J67" s="505"/>
      <c r="K67" s="505"/>
      <c r="L67" s="505"/>
      <c r="M67" s="505"/>
      <c r="N67" s="506"/>
    </row>
    <row r="68" spans="1:14" ht="12.75" customHeight="1" thickBot="1" x14ac:dyDescent="0.25">
      <c r="A68" s="495" t="s">
        <v>331</v>
      </c>
      <c r="B68" s="496"/>
      <c r="C68" s="496"/>
      <c r="D68" s="496"/>
      <c r="E68" s="497"/>
      <c r="F68" s="465">
        <f>$N$68</f>
        <v>220.5</v>
      </c>
      <c r="I68" s="495" t="s">
        <v>331</v>
      </c>
      <c r="J68" s="496"/>
      <c r="K68" s="496"/>
      <c r="L68" s="496"/>
      <c r="M68" s="497"/>
      <c r="N68" s="397">
        <v>220.5</v>
      </c>
    </row>
    <row r="70" spans="1:14" ht="15" x14ac:dyDescent="0.2">
      <c r="B70"/>
      <c r="C70" s="335" t="s">
        <v>369</v>
      </c>
      <c r="D70"/>
      <c r="E70"/>
      <c r="F70"/>
    </row>
    <row r="71" spans="1:14" ht="15" x14ac:dyDescent="0.2">
      <c r="B71" s="331"/>
      <c r="C71" s="332"/>
      <c r="D71" s="331"/>
      <c r="E71" s="331"/>
      <c r="F71" s="331"/>
    </row>
    <row r="72" spans="1:14" ht="15" x14ac:dyDescent="0.2">
      <c r="C72" s="333" t="s">
        <v>370</v>
      </c>
    </row>
  </sheetData>
  <mergeCells count="14">
    <mergeCell ref="I1:N1"/>
    <mergeCell ref="A9:F9"/>
    <mergeCell ref="I9:N9"/>
    <mergeCell ref="E1:F2"/>
    <mergeCell ref="A68:E68"/>
    <mergeCell ref="I64:N64"/>
    <mergeCell ref="I65:N65"/>
    <mergeCell ref="I66:N66"/>
    <mergeCell ref="I67:N67"/>
    <mergeCell ref="I68:M68"/>
    <mergeCell ref="A65:F65"/>
    <mergeCell ref="A66:F66"/>
    <mergeCell ref="A64:F64"/>
    <mergeCell ref="A67:F67"/>
  </mergeCells>
  <hyperlinks>
    <hyperlink ref="C72" r:id="rId1" xr:uid="{00000000-0004-0000-0200-000000000000}"/>
    <hyperlink ref="C70" r:id="rId2" xr:uid="{00000000-0004-0000-0200-000001000000}"/>
  </hyperlinks>
  <pageMargins left="1" right="1" top="1" bottom="1" header="0.5" footer="0.5"/>
  <pageSetup scale="67" orientation="portrait" r:id="rId3"/>
  <headerFooter alignWithMargins="0"/>
  <ignoredErrors>
    <ignoredError sqref="D51:E58 D48:E50 D45:D4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M32"/>
  <sheetViews>
    <sheetView zoomScale="85" zoomScaleNormal="85" zoomScaleSheetLayoutView="70" workbookViewId="0">
      <selection activeCell="A5" sqref="A5"/>
    </sheetView>
  </sheetViews>
  <sheetFormatPr defaultColWidth="8.88671875" defaultRowHeight="15" x14ac:dyDescent="0.2"/>
  <cols>
    <col min="1" max="1" width="34.33203125" style="45" customWidth="1"/>
    <col min="2" max="2" width="12.5546875" style="45" customWidth="1"/>
    <col min="3" max="3" width="13.88671875" style="45" customWidth="1"/>
    <col min="4" max="4" width="16.5546875" style="45" customWidth="1"/>
    <col min="5" max="6" width="8.88671875" style="45" customWidth="1"/>
    <col min="7" max="7" width="34.33203125" style="45" hidden="1" customWidth="1"/>
    <col min="8" max="12" width="8.88671875" style="45" hidden="1" customWidth="1"/>
    <col min="13" max="13" width="8.88671875" style="45" customWidth="1"/>
    <col min="14" max="16384" width="8.88671875" style="45"/>
  </cols>
  <sheetData>
    <row r="1" spans="1:13" ht="15.75" x14ac:dyDescent="0.25">
      <c r="A1" s="507" t="s">
        <v>353</v>
      </c>
      <c r="B1" s="507"/>
      <c r="C1" s="507"/>
      <c r="D1" s="507"/>
      <c r="G1" s="38" t="s">
        <v>288</v>
      </c>
      <c r="H1" s="38"/>
      <c r="I1" s="38"/>
      <c r="J1" s="38"/>
      <c r="K1" s="44"/>
      <c r="L1" s="44"/>
      <c r="M1" s="458"/>
    </row>
    <row r="2" spans="1:13" ht="15.75" x14ac:dyDescent="0.25">
      <c r="A2" s="38" t="s">
        <v>210</v>
      </c>
      <c r="B2" s="38"/>
      <c r="C2" s="44"/>
      <c r="D2" s="44"/>
      <c r="G2" s="38" t="s">
        <v>210</v>
      </c>
      <c r="H2" s="38"/>
      <c r="I2" s="44"/>
      <c r="J2" s="44"/>
      <c r="K2" s="44"/>
      <c r="L2" s="44"/>
    </row>
    <row r="3" spans="1:13" ht="15.75" x14ac:dyDescent="0.25">
      <c r="A3" s="508">
        <f>ESC!B4</f>
        <v>45992</v>
      </c>
      <c r="B3" s="508"/>
      <c r="C3" s="508"/>
      <c r="D3" s="508"/>
      <c r="G3" s="509" t="s">
        <v>400</v>
      </c>
      <c r="H3" s="509"/>
      <c r="I3" s="509"/>
      <c r="J3" s="509"/>
      <c r="K3" s="509"/>
      <c r="L3" s="509"/>
    </row>
    <row r="4" spans="1:13" ht="15.75" x14ac:dyDescent="0.25">
      <c r="G4" s="38" t="s">
        <v>0</v>
      </c>
      <c r="H4" s="44"/>
      <c r="I4" s="44"/>
      <c r="J4" s="44"/>
      <c r="K4" s="44"/>
      <c r="L4" s="44"/>
    </row>
    <row r="5" spans="1:13" ht="15.75" x14ac:dyDescent="0.25">
      <c r="A5" s="38" t="s">
        <v>0</v>
      </c>
      <c r="B5" s="44"/>
      <c r="C5" s="44"/>
      <c r="D5" s="44"/>
    </row>
    <row r="6" spans="1:13" x14ac:dyDescent="0.2">
      <c r="D6" s="117"/>
      <c r="J6" s="117"/>
    </row>
    <row r="7" spans="1:13" x14ac:dyDescent="0.2">
      <c r="B7" s="117" t="s">
        <v>94</v>
      </c>
      <c r="D7" s="117"/>
      <c r="H7" s="117" t="s">
        <v>94</v>
      </c>
      <c r="J7" s="117"/>
    </row>
    <row r="8" spans="1:13" ht="15.75" thickBot="1" x14ac:dyDescent="0.25">
      <c r="B8" s="116" t="s">
        <v>95</v>
      </c>
      <c r="D8" s="117"/>
      <c r="H8" s="116" t="s">
        <v>95</v>
      </c>
      <c r="J8" s="117"/>
    </row>
    <row r="9" spans="1:13" ht="15.75" x14ac:dyDescent="0.25">
      <c r="A9" s="78" t="s">
        <v>221</v>
      </c>
      <c r="B9" s="118">
        <f>H9</f>
        <v>334.26697500000006</v>
      </c>
      <c r="D9" s="118"/>
      <c r="G9" s="78" t="s">
        <v>221</v>
      </c>
      <c r="H9" s="118">
        <v>334.26697500000006</v>
      </c>
      <c r="J9" s="118"/>
    </row>
    <row r="10" spans="1:13" ht="15.75" x14ac:dyDescent="0.25">
      <c r="A10" s="78" t="s">
        <v>354</v>
      </c>
      <c r="B10" s="118">
        <f t="shared" ref="B10:B11" si="0">H10</f>
        <v>352.67872500000004</v>
      </c>
      <c r="D10" s="118"/>
      <c r="G10" s="78" t="s">
        <v>354</v>
      </c>
      <c r="H10" s="118">
        <v>352.67872500000004</v>
      </c>
      <c r="J10" s="118"/>
    </row>
    <row r="11" spans="1:13" ht="15.75" x14ac:dyDescent="0.25">
      <c r="A11" s="78" t="s">
        <v>355</v>
      </c>
      <c r="B11" s="118">
        <f t="shared" si="0"/>
        <v>425.43270000000007</v>
      </c>
      <c r="D11" s="118"/>
      <c r="G11" s="78" t="s">
        <v>355</v>
      </c>
      <c r="H11" s="118">
        <v>425.43270000000007</v>
      </c>
      <c r="J11" s="118"/>
    </row>
    <row r="13" spans="1:13" ht="15.75" x14ac:dyDescent="0.25">
      <c r="A13" s="4" t="s">
        <v>223</v>
      </c>
      <c r="B13" s="39"/>
      <c r="C13" s="39"/>
      <c r="D13" s="38"/>
      <c r="G13" s="4" t="s">
        <v>223</v>
      </c>
      <c r="H13" s="44"/>
      <c r="I13" s="44"/>
      <c r="J13" s="44"/>
      <c r="K13" s="44"/>
      <c r="L13" s="44"/>
    </row>
    <row r="14" spans="1:13" ht="15.75" x14ac:dyDescent="0.25">
      <c r="A14" s="4" t="s">
        <v>224</v>
      </c>
      <c r="B14" s="39"/>
      <c r="C14" s="39"/>
      <c r="D14" s="38"/>
      <c r="G14" s="4" t="s">
        <v>224</v>
      </c>
      <c r="H14" s="39"/>
      <c r="I14" s="39"/>
      <c r="J14" s="38"/>
      <c r="K14" s="44"/>
      <c r="L14" s="44"/>
    </row>
    <row r="15" spans="1:13" ht="15.75" x14ac:dyDescent="0.25">
      <c r="H15" s="39"/>
      <c r="I15" s="39"/>
      <c r="J15" s="38"/>
    </row>
    <row r="16" spans="1:13" ht="15.75" x14ac:dyDescent="0.25">
      <c r="A16" s="41" t="s">
        <v>211</v>
      </c>
      <c r="B16" s="236"/>
      <c r="C16" s="119"/>
      <c r="D16" s="119"/>
      <c r="G16" s="41" t="s">
        <v>211</v>
      </c>
      <c r="H16" s="236"/>
      <c r="I16" s="119"/>
      <c r="J16" s="119"/>
    </row>
    <row r="18" spans="1:12" ht="15.75" x14ac:dyDescent="0.25">
      <c r="A18" s="45" t="s">
        <v>246</v>
      </c>
      <c r="C18" s="237">
        <f>$B$9</f>
        <v>334.26697500000006</v>
      </c>
      <c r="G18" s="45" t="s">
        <v>246</v>
      </c>
      <c r="I18" s="237">
        <f>$H$9</f>
        <v>334.26697500000006</v>
      </c>
      <c r="J18" s="45" t="s">
        <v>212</v>
      </c>
    </row>
    <row r="20" spans="1:12" ht="15.75" x14ac:dyDescent="0.25">
      <c r="A20" s="38" t="s">
        <v>13</v>
      </c>
      <c r="B20" s="38"/>
      <c r="C20" s="38"/>
      <c r="D20" s="38"/>
      <c r="G20" s="38" t="s">
        <v>13</v>
      </c>
      <c r="H20" s="38"/>
      <c r="I20" s="38"/>
      <c r="J20" s="38"/>
      <c r="K20" s="44"/>
      <c r="L20" s="44"/>
    </row>
    <row r="22" spans="1:12" x14ac:dyDescent="0.2">
      <c r="A22" s="45" t="s">
        <v>222</v>
      </c>
      <c r="G22" s="45" t="s">
        <v>222</v>
      </c>
    </row>
    <row r="24" spans="1:12" x14ac:dyDescent="0.2">
      <c r="A24" s="472" t="s">
        <v>408</v>
      </c>
    </row>
    <row r="25" spans="1:12" x14ac:dyDescent="0.2">
      <c r="A25" s="473" t="s">
        <v>409</v>
      </c>
    </row>
    <row r="26" spans="1:12" x14ac:dyDescent="0.2">
      <c r="A26" s="473" t="s">
        <v>410</v>
      </c>
    </row>
    <row r="27" spans="1:12" x14ac:dyDescent="0.2">
      <c r="A27" s="473" t="s">
        <v>411</v>
      </c>
    </row>
    <row r="28" spans="1:12" x14ac:dyDescent="0.2">
      <c r="A28" s="473" t="s">
        <v>412</v>
      </c>
    </row>
    <row r="29" spans="1:12" x14ac:dyDescent="0.2">
      <c r="A29" s="473" t="s">
        <v>413</v>
      </c>
    </row>
    <row r="30" spans="1:12" x14ac:dyDescent="0.2">
      <c r="A30" s="473" t="s">
        <v>414</v>
      </c>
    </row>
    <row r="31" spans="1:12" x14ac:dyDescent="0.2">
      <c r="A31" s="473" t="s">
        <v>415</v>
      </c>
    </row>
    <row r="32" spans="1:12" x14ac:dyDescent="0.2">
      <c r="A32" s="473" t="s">
        <v>416</v>
      </c>
    </row>
  </sheetData>
  <mergeCells count="3">
    <mergeCell ref="A1:D1"/>
    <mergeCell ref="A3:D3"/>
    <mergeCell ref="G3:L3"/>
  </mergeCells>
  <pageMargins left="0.7" right="0.7" top="0.75" bottom="0.75" header="0.3" footer="0.3"/>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pageSetUpPr fitToPage="1"/>
  </sheetPr>
  <dimension ref="B1:M75"/>
  <sheetViews>
    <sheetView zoomScale="80" zoomScaleNormal="80" workbookViewId="0">
      <selection activeCell="B5" sqref="B5"/>
    </sheetView>
  </sheetViews>
  <sheetFormatPr defaultRowHeight="15" x14ac:dyDescent="0.2"/>
  <cols>
    <col min="1" max="1" width="3" customWidth="1"/>
    <col min="2" max="2" width="23.6640625" customWidth="1"/>
    <col min="3" max="3" width="18.5546875" style="1" customWidth="1"/>
    <col min="4" max="4" width="39" style="1" customWidth="1"/>
    <col min="5" max="5" width="20.109375" style="1" customWidth="1"/>
    <col min="6" max="8" width="8.88671875" customWidth="1"/>
    <col min="9" max="9" width="22.6640625" hidden="1" customWidth="1"/>
    <col min="10" max="10" width="18.5546875" hidden="1" customWidth="1"/>
    <col min="11" max="11" width="27.109375" hidden="1" customWidth="1"/>
    <col min="12" max="12" width="20.109375" hidden="1" customWidth="1"/>
    <col min="13" max="13" width="9.21875" customWidth="1"/>
  </cols>
  <sheetData>
    <row r="1" spans="2:13" ht="15.75" x14ac:dyDescent="0.25">
      <c r="B1" s="537" t="s">
        <v>297</v>
      </c>
      <c r="C1" s="537"/>
      <c r="D1" s="537"/>
      <c r="E1" s="537"/>
      <c r="I1" s="537" t="s">
        <v>297</v>
      </c>
      <c r="J1" s="537"/>
      <c r="K1" s="537"/>
      <c r="L1" s="537"/>
      <c r="M1" s="459"/>
    </row>
    <row r="2" spans="2:13" ht="15.75" x14ac:dyDescent="0.25">
      <c r="B2" s="537" t="s">
        <v>277</v>
      </c>
      <c r="C2" s="537"/>
      <c r="D2" s="537"/>
      <c r="E2" s="537"/>
      <c r="I2" s="537" t="s">
        <v>277</v>
      </c>
      <c r="J2" s="537"/>
      <c r="K2" s="537"/>
      <c r="L2" s="537"/>
    </row>
    <row r="3" spans="2:13" ht="15.75" x14ac:dyDescent="0.25">
      <c r="B3" s="539">
        <f>ESC!$B$4</f>
        <v>45992</v>
      </c>
      <c r="C3" s="539"/>
      <c r="D3" s="539"/>
      <c r="E3" s="539"/>
      <c r="I3" s="538" t="s">
        <v>401</v>
      </c>
      <c r="J3" s="538"/>
      <c r="K3" s="538"/>
      <c r="L3" s="538"/>
    </row>
    <row r="4" spans="2:13" ht="15.75" x14ac:dyDescent="0.25">
      <c r="B4" s="232"/>
      <c r="C4"/>
      <c r="D4" s="260" t="s">
        <v>350</v>
      </c>
      <c r="E4" s="261">
        <f>ESC!$C$19</f>
        <v>3.44</v>
      </c>
      <c r="I4" s="4" t="s">
        <v>389</v>
      </c>
      <c r="J4" s="88"/>
      <c r="K4" s="88"/>
      <c r="L4" s="88"/>
    </row>
    <row r="5" spans="2:13" ht="15.75" x14ac:dyDescent="0.25">
      <c r="B5" s="4"/>
      <c r="C5" s="537" t="s">
        <v>327</v>
      </c>
      <c r="D5" s="537"/>
      <c r="E5" s="262">
        <f>ESC!C21-1</f>
        <v>0.3600000000000001</v>
      </c>
      <c r="I5" s="398" t="s">
        <v>350</v>
      </c>
      <c r="J5" s="4"/>
      <c r="K5" s="4"/>
      <c r="L5" s="399"/>
    </row>
    <row r="6" spans="2:13" x14ac:dyDescent="0.2">
      <c r="B6" s="540"/>
      <c r="C6" s="540"/>
      <c r="D6" s="540"/>
      <c r="J6" s="1"/>
      <c r="K6" s="1"/>
      <c r="L6" s="1"/>
    </row>
    <row r="7" spans="2:13" ht="15.75" x14ac:dyDescent="0.25">
      <c r="B7" s="94" t="s">
        <v>6</v>
      </c>
      <c r="C7" s="170"/>
      <c r="D7" s="170"/>
      <c r="E7" s="171"/>
      <c r="I7" s="94" t="s">
        <v>6</v>
      </c>
      <c r="J7" s="170"/>
      <c r="K7" s="170"/>
      <c r="L7" s="171"/>
    </row>
    <row r="8" spans="2:13" ht="15.75" customHeight="1" x14ac:dyDescent="0.2">
      <c r="B8" s="531" t="s">
        <v>298</v>
      </c>
      <c r="C8" s="532"/>
      <c r="D8" s="532"/>
      <c r="E8" s="533"/>
      <c r="I8" s="531" t="s">
        <v>298</v>
      </c>
      <c r="J8" s="532"/>
      <c r="K8" s="532"/>
      <c r="L8" s="533"/>
    </row>
    <row r="9" spans="2:13" ht="15.75" customHeight="1" x14ac:dyDescent="0.2">
      <c r="B9" s="534"/>
      <c r="C9" s="535"/>
      <c r="D9" s="535"/>
      <c r="E9" s="536"/>
      <c r="I9" s="534"/>
      <c r="J9" s="535"/>
      <c r="K9" s="535"/>
      <c r="L9" s="536"/>
    </row>
    <row r="10" spans="2:13" ht="15.75" x14ac:dyDescent="0.25">
      <c r="B10" s="97" t="s">
        <v>303</v>
      </c>
      <c r="C10" s="173"/>
      <c r="D10" s="174"/>
      <c r="E10" s="528">
        <f>$L$10*ESC!C21</f>
        <v>2330.8547850000009</v>
      </c>
      <c r="I10" s="97" t="s">
        <v>303</v>
      </c>
      <c r="J10" s="173"/>
      <c r="K10" s="174"/>
      <c r="L10" s="528">
        <v>1713.8638125000004</v>
      </c>
    </row>
    <row r="11" spans="2:13" ht="15" customHeight="1" x14ac:dyDescent="0.2">
      <c r="B11" s="175" t="s">
        <v>299</v>
      </c>
      <c r="C11" s="7"/>
      <c r="D11" s="176"/>
      <c r="E11" s="529"/>
      <c r="I11" s="175" t="s">
        <v>299</v>
      </c>
      <c r="J11" s="7"/>
      <c r="K11" s="176"/>
      <c r="L11" s="529"/>
    </row>
    <row r="12" spans="2:13" ht="15" customHeight="1" x14ac:dyDescent="0.2">
      <c r="B12" s="175" t="s">
        <v>300</v>
      </c>
      <c r="C12" s="7"/>
      <c r="D12" s="176"/>
      <c r="E12" s="529"/>
      <c r="I12" s="175" t="s">
        <v>300</v>
      </c>
      <c r="J12" s="7"/>
      <c r="K12" s="176"/>
      <c r="L12" s="529"/>
    </row>
    <row r="13" spans="2:13" ht="15" customHeight="1" x14ac:dyDescent="0.2">
      <c r="B13" s="175" t="s">
        <v>301</v>
      </c>
      <c r="C13" s="7"/>
      <c r="D13" s="176"/>
      <c r="E13" s="529"/>
      <c r="I13" s="175" t="s">
        <v>301</v>
      </c>
      <c r="J13" s="7"/>
      <c r="K13" s="176"/>
      <c r="L13" s="529"/>
    </row>
    <row r="14" spans="2:13" ht="15" customHeight="1" x14ac:dyDescent="0.2">
      <c r="B14" s="177" t="s">
        <v>302</v>
      </c>
      <c r="C14" s="178"/>
      <c r="D14" s="179"/>
      <c r="E14" s="530"/>
      <c r="I14" s="177" t="s">
        <v>302</v>
      </c>
      <c r="J14" s="178"/>
      <c r="K14" s="179"/>
      <c r="L14" s="530"/>
    </row>
    <row r="15" spans="2:13" ht="15.75" x14ac:dyDescent="0.25">
      <c r="B15" s="97" t="s">
        <v>2</v>
      </c>
      <c r="C15" s="180"/>
      <c r="D15" s="184"/>
      <c r="E15" s="528">
        <f>$L$15*ESC!C21</f>
        <v>933.99500250000017</v>
      </c>
      <c r="I15" s="97" t="s">
        <v>2</v>
      </c>
      <c r="J15" s="180"/>
      <c r="K15" s="184"/>
      <c r="L15" s="528">
        <v>686.76103125000009</v>
      </c>
    </row>
    <row r="16" spans="2:13" ht="15" customHeight="1" x14ac:dyDescent="0.2">
      <c r="B16" s="175" t="s">
        <v>304</v>
      </c>
      <c r="C16" s="7"/>
      <c r="D16" s="7"/>
      <c r="E16" s="529"/>
      <c r="I16" s="175" t="s">
        <v>304</v>
      </c>
      <c r="J16" s="7"/>
      <c r="K16" s="7"/>
      <c r="L16" s="529"/>
    </row>
    <row r="17" spans="2:12" ht="15.75" x14ac:dyDescent="0.25">
      <c r="B17" s="175" t="s">
        <v>311</v>
      </c>
      <c r="C17" s="5"/>
      <c r="D17" s="185"/>
      <c r="E17" s="529"/>
      <c r="I17" s="175" t="s">
        <v>311</v>
      </c>
      <c r="J17" s="5"/>
      <c r="K17" s="185"/>
      <c r="L17" s="529"/>
    </row>
    <row r="18" spans="2:12" ht="15.75" x14ac:dyDescent="0.25">
      <c r="B18" s="97" t="s">
        <v>3</v>
      </c>
      <c r="C18" s="180"/>
      <c r="D18" s="181"/>
      <c r="E18" s="528">
        <f>$L$18*ESC!C21</f>
        <v>477.74257650000004</v>
      </c>
      <c r="I18" s="97">
        <v>303.19</v>
      </c>
      <c r="J18" s="180"/>
      <c r="K18" s="181"/>
      <c r="L18" s="528">
        <v>351.28130625</v>
      </c>
    </row>
    <row r="19" spans="2:12" ht="15" customHeight="1" x14ac:dyDescent="0.2">
      <c r="B19" s="175" t="s">
        <v>312</v>
      </c>
      <c r="C19" s="7"/>
      <c r="D19" s="176"/>
      <c r="E19" s="529"/>
      <c r="I19" s="175" t="s">
        <v>312</v>
      </c>
      <c r="J19" s="7"/>
      <c r="K19" s="176"/>
      <c r="L19" s="529"/>
    </row>
    <row r="20" spans="2:12" ht="15" customHeight="1" x14ac:dyDescent="0.2">
      <c r="B20" s="175" t="s">
        <v>313</v>
      </c>
      <c r="C20" s="7"/>
      <c r="D20" s="176"/>
      <c r="E20" s="529"/>
      <c r="I20" s="175" t="s">
        <v>313</v>
      </c>
      <c r="J20" s="7"/>
      <c r="K20" s="176"/>
      <c r="L20" s="529"/>
    </row>
    <row r="21" spans="2:12" ht="15" customHeight="1" x14ac:dyDescent="0.2">
      <c r="B21" s="175" t="s">
        <v>314</v>
      </c>
      <c r="C21" s="7"/>
      <c r="D21" s="176"/>
      <c r="E21" s="529"/>
      <c r="I21" s="175" t="s">
        <v>314</v>
      </c>
      <c r="J21" s="7"/>
      <c r="K21" s="176"/>
      <c r="L21" s="529"/>
    </row>
    <row r="22" spans="2:12" ht="15" customHeight="1" x14ac:dyDescent="0.2">
      <c r="B22" s="175" t="s">
        <v>315</v>
      </c>
      <c r="C22" s="7"/>
      <c r="D22" s="176"/>
      <c r="E22" s="529"/>
      <c r="I22" s="175" t="s">
        <v>315</v>
      </c>
      <c r="J22" s="7"/>
      <c r="K22" s="176"/>
      <c r="L22" s="529"/>
    </row>
    <row r="23" spans="2:12" ht="15.75" customHeight="1" x14ac:dyDescent="0.2">
      <c r="B23" s="177" t="s">
        <v>319</v>
      </c>
      <c r="C23" s="178"/>
      <c r="D23" s="179"/>
      <c r="E23" s="530"/>
      <c r="I23" s="177" t="s">
        <v>319</v>
      </c>
      <c r="J23" s="178"/>
      <c r="K23" s="179"/>
      <c r="L23" s="530"/>
    </row>
    <row r="24" spans="2:12" ht="15" customHeight="1" x14ac:dyDescent="0.25">
      <c r="B24" s="97" t="s">
        <v>4</v>
      </c>
      <c r="C24" s="180"/>
      <c r="D24" s="181"/>
      <c r="E24" s="528">
        <f>$L$24*ESC!C21</f>
        <v>950.52588750000007</v>
      </c>
      <c r="I24" s="97" t="s">
        <v>4</v>
      </c>
      <c r="J24" s="180"/>
      <c r="K24" s="181"/>
      <c r="L24" s="528">
        <v>698.91609374999996</v>
      </c>
    </row>
    <row r="25" spans="2:12" ht="15" customHeight="1" x14ac:dyDescent="0.2">
      <c r="B25" s="400" t="s">
        <v>390</v>
      </c>
      <c r="C25" s="7"/>
      <c r="D25" s="176"/>
      <c r="E25" s="529"/>
      <c r="I25" s="400" t="s">
        <v>390</v>
      </c>
      <c r="J25" s="7"/>
      <c r="K25" s="176"/>
      <c r="L25" s="529"/>
    </row>
    <row r="26" spans="2:12" ht="15" customHeight="1" x14ac:dyDescent="0.2">
      <c r="B26" s="175" t="s">
        <v>305</v>
      </c>
      <c r="C26" s="7"/>
      <c r="D26" s="176"/>
      <c r="E26" s="529"/>
      <c r="I26" s="175" t="s">
        <v>305</v>
      </c>
      <c r="J26" s="7"/>
      <c r="K26" s="176"/>
      <c r="L26" s="529"/>
    </row>
    <row r="27" spans="2:12" ht="15" customHeight="1" x14ac:dyDescent="0.2">
      <c r="B27" s="259"/>
      <c r="C27" s="178"/>
      <c r="D27" s="179"/>
      <c r="E27" s="530"/>
      <c r="I27" s="177"/>
      <c r="J27" s="178"/>
      <c r="K27" s="179"/>
      <c r="L27" s="530"/>
    </row>
    <row r="28" spans="2:12" ht="15.75" x14ac:dyDescent="0.25">
      <c r="B28" s="97" t="s">
        <v>5</v>
      </c>
      <c r="C28" s="173"/>
      <c r="D28" s="174"/>
      <c r="E28" s="528">
        <f>$L$28*ESC!C21</f>
        <v>1148.8965075000003</v>
      </c>
      <c r="I28" s="97" t="s">
        <v>5</v>
      </c>
      <c r="J28" s="173"/>
      <c r="K28" s="174"/>
      <c r="L28" s="528">
        <v>844.77684375000013</v>
      </c>
    </row>
    <row r="29" spans="2:12" ht="15" customHeight="1" x14ac:dyDescent="0.2">
      <c r="B29" s="175" t="s">
        <v>306</v>
      </c>
      <c r="C29" s="7"/>
      <c r="D29" s="176"/>
      <c r="E29" s="529"/>
      <c r="I29" s="175" t="s">
        <v>306</v>
      </c>
      <c r="J29" s="7"/>
      <c r="K29" s="176"/>
      <c r="L29" s="529"/>
    </row>
    <row r="30" spans="2:12" ht="15" customHeight="1" x14ac:dyDescent="0.2">
      <c r="B30" s="177" t="s">
        <v>307</v>
      </c>
      <c r="C30" s="178"/>
      <c r="D30" s="179"/>
      <c r="E30" s="530"/>
      <c r="I30" s="177" t="s">
        <v>307</v>
      </c>
      <c r="J30" s="178"/>
      <c r="K30" s="179"/>
      <c r="L30" s="530"/>
    </row>
    <row r="31" spans="2:12" ht="15.75" x14ac:dyDescent="0.25">
      <c r="B31" s="97" t="s">
        <v>320</v>
      </c>
      <c r="C31" s="182"/>
      <c r="D31" s="183"/>
      <c r="E31" s="524">
        <f>$L$31*ESC!C21</f>
        <v>1339.0016850000004</v>
      </c>
      <c r="I31" s="97" t="s">
        <v>320</v>
      </c>
      <c r="J31" s="182"/>
      <c r="K31" s="183"/>
      <c r="L31" s="524">
        <v>984.56006250000019</v>
      </c>
    </row>
    <row r="32" spans="2:12" ht="15" customHeight="1" x14ac:dyDescent="0.2">
      <c r="B32" s="175" t="s">
        <v>308</v>
      </c>
      <c r="C32" s="7"/>
      <c r="D32" s="176"/>
      <c r="E32" s="525"/>
      <c r="I32" s="175" t="s">
        <v>308</v>
      </c>
      <c r="J32" s="7"/>
      <c r="K32" s="176"/>
      <c r="L32" s="525"/>
    </row>
    <row r="33" spans="2:12" ht="15" customHeight="1" x14ac:dyDescent="0.2">
      <c r="B33" s="175" t="s">
        <v>309</v>
      </c>
      <c r="C33" s="7"/>
      <c r="D33" s="176"/>
      <c r="E33" s="525"/>
      <c r="I33" s="175" t="s">
        <v>309</v>
      </c>
      <c r="J33" s="7"/>
      <c r="K33" s="176"/>
      <c r="L33" s="525"/>
    </row>
    <row r="34" spans="2:12" ht="15" customHeight="1" x14ac:dyDescent="0.2">
      <c r="B34" s="177" t="s">
        <v>310</v>
      </c>
      <c r="C34" s="178"/>
      <c r="D34" s="179"/>
      <c r="E34" s="526"/>
      <c r="I34" s="177" t="s">
        <v>310</v>
      </c>
      <c r="J34" s="178"/>
      <c r="K34" s="179"/>
      <c r="L34" s="526"/>
    </row>
    <row r="35" spans="2:12" ht="15.75" customHeight="1" x14ac:dyDescent="0.2">
      <c r="B35" s="516" t="s">
        <v>324</v>
      </c>
      <c r="C35" s="517"/>
      <c r="D35" s="518"/>
      <c r="E35" s="524" t="str">
        <f t="shared" ref="E35" si="0">$L$35</f>
        <v>HOURLY</v>
      </c>
      <c r="I35" s="516" t="s">
        <v>324</v>
      </c>
      <c r="J35" s="517"/>
      <c r="K35" s="518"/>
      <c r="L35" s="524" t="s">
        <v>392</v>
      </c>
    </row>
    <row r="36" spans="2:12" ht="15.75" customHeight="1" x14ac:dyDescent="0.2">
      <c r="B36" s="519" t="s">
        <v>325</v>
      </c>
      <c r="C36" s="478"/>
      <c r="D36" s="520"/>
      <c r="E36" s="525"/>
      <c r="I36" s="519" t="s">
        <v>325</v>
      </c>
      <c r="J36" s="478"/>
      <c r="K36" s="520"/>
      <c r="L36" s="525"/>
    </row>
    <row r="37" spans="2:12" ht="15.75" customHeight="1" x14ac:dyDescent="0.2">
      <c r="B37" s="519" t="s">
        <v>326</v>
      </c>
      <c r="C37" s="478"/>
      <c r="D37" s="520"/>
      <c r="E37" s="526"/>
      <c r="I37" s="521" t="s">
        <v>326</v>
      </c>
      <c r="J37" s="522"/>
      <c r="K37" s="523"/>
      <c r="L37" s="526"/>
    </row>
    <row r="38" spans="2:12" ht="15" customHeight="1" x14ac:dyDescent="0.2">
      <c r="B38" s="527"/>
      <c r="C38" s="527"/>
      <c r="D38" s="527"/>
      <c r="J38" s="1"/>
      <c r="K38" s="1"/>
      <c r="L38" s="1"/>
    </row>
    <row r="39" spans="2:12" ht="15" customHeight="1" x14ac:dyDescent="0.25">
      <c r="B39" s="401" t="s">
        <v>391</v>
      </c>
      <c r="C39" s="194"/>
      <c r="D39" s="182"/>
      <c r="E39" s="238">
        <f>L39*ESC!C21</f>
        <v>3793.8381075000007</v>
      </c>
      <c r="I39" s="401" t="s">
        <v>391</v>
      </c>
      <c r="J39" s="194"/>
      <c r="K39" s="183"/>
      <c r="L39" s="238">
        <v>2789.5868437500003</v>
      </c>
    </row>
    <row r="40" spans="2:12" ht="15" customHeight="1" x14ac:dyDescent="0.25">
      <c r="B40" s="195" t="s">
        <v>278</v>
      </c>
      <c r="C40" s="402"/>
      <c r="D40" s="406"/>
      <c r="E40" s="263" t="str">
        <f t="shared" ref="E40:E42" si="1">L40</f>
        <v>HOURLY</v>
      </c>
      <c r="I40" s="195" t="s">
        <v>278</v>
      </c>
      <c r="J40" s="402"/>
      <c r="K40" s="196"/>
      <c r="L40" s="239" t="s">
        <v>392</v>
      </c>
    </row>
    <row r="41" spans="2:12" ht="15" customHeight="1" x14ac:dyDescent="0.25">
      <c r="B41" s="195" t="s">
        <v>279</v>
      </c>
      <c r="C41" s="403"/>
      <c r="D41" s="407"/>
      <c r="E41" s="263" t="str">
        <f t="shared" si="1"/>
        <v>HOURLY</v>
      </c>
      <c r="I41" s="195" t="s">
        <v>279</v>
      </c>
      <c r="J41" s="403"/>
      <c r="K41" s="197"/>
      <c r="L41" s="386" t="s">
        <v>392</v>
      </c>
    </row>
    <row r="42" spans="2:12" ht="15" customHeight="1" x14ac:dyDescent="0.25">
      <c r="B42" s="198" t="s">
        <v>280</v>
      </c>
      <c r="C42" s="404"/>
      <c r="D42" s="408"/>
      <c r="E42" s="240" t="str">
        <f t="shared" si="1"/>
        <v>HOURLY</v>
      </c>
      <c r="I42" s="198" t="s">
        <v>280</v>
      </c>
      <c r="J42" s="404"/>
      <c r="K42" s="405"/>
      <c r="L42" s="387" t="s">
        <v>392</v>
      </c>
    </row>
    <row r="43" spans="2:12" ht="15" customHeight="1" x14ac:dyDescent="0.25">
      <c r="B43" s="191"/>
      <c r="C43" s="173"/>
      <c r="D43" s="409"/>
      <c r="E43" s="410"/>
      <c r="I43" s="411"/>
      <c r="J43" s="402"/>
      <c r="K43" s="406"/>
      <c r="L43" s="412"/>
    </row>
    <row r="44" spans="2:12" ht="15" customHeight="1" x14ac:dyDescent="0.25">
      <c r="B44" s="424" t="s">
        <v>393</v>
      </c>
      <c r="C44" s="425"/>
      <c r="D44" s="425"/>
      <c r="E44" s="238">
        <f>L44*ESC!C9</f>
        <v>379.38381075000001</v>
      </c>
      <c r="I44" s="424" t="s">
        <v>393</v>
      </c>
      <c r="J44" s="425"/>
      <c r="K44" s="425"/>
      <c r="L44" s="238">
        <v>351.28130625</v>
      </c>
    </row>
    <row r="45" spans="2:12" ht="15.75" customHeight="1" x14ac:dyDescent="0.25">
      <c r="B45" s="426" t="s">
        <v>394</v>
      </c>
      <c r="C45" s="427"/>
      <c r="D45" s="427"/>
      <c r="E45" s="263">
        <f>L45</f>
        <v>296.35200000000003</v>
      </c>
      <c r="I45" s="426" t="s">
        <v>394</v>
      </c>
      <c r="J45" s="427"/>
      <c r="K45" s="427"/>
      <c r="L45" s="263">
        <v>296.35200000000003</v>
      </c>
    </row>
    <row r="46" spans="2:12" ht="15.75" x14ac:dyDescent="0.25">
      <c r="B46" s="428" t="s">
        <v>395</v>
      </c>
      <c r="C46" s="429"/>
      <c r="D46" s="429"/>
      <c r="E46" s="240">
        <f>L46*ESC!C9</f>
        <v>379.38381075000001</v>
      </c>
      <c r="I46" s="428" t="s">
        <v>395</v>
      </c>
      <c r="J46" s="429"/>
      <c r="K46" s="429"/>
      <c r="L46" s="240">
        <v>351.28130625</v>
      </c>
    </row>
    <row r="47" spans="2:12" ht="15.75" x14ac:dyDescent="0.25">
      <c r="B47" s="100" t="s">
        <v>362</v>
      </c>
      <c r="C47" s="101"/>
      <c r="D47" s="102"/>
      <c r="E47" s="436"/>
      <c r="I47" s="428" t="s">
        <v>362</v>
      </c>
      <c r="J47" s="430"/>
      <c r="K47" s="431"/>
      <c r="L47" s="438"/>
    </row>
    <row r="48" spans="2:12" ht="15.75" x14ac:dyDescent="0.25">
      <c r="B48" s="416" t="s">
        <v>316</v>
      </c>
      <c r="C48" s="417"/>
      <c r="D48" s="418"/>
      <c r="E48" s="437"/>
      <c r="I48" s="416" t="s">
        <v>316</v>
      </c>
      <c r="J48" s="417"/>
      <c r="K48" s="418"/>
      <c r="L48" s="439"/>
    </row>
    <row r="49" spans="2:12" ht="15.75" x14ac:dyDescent="0.25">
      <c r="B49" s="416" t="s">
        <v>420</v>
      </c>
      <c r="C49" s="417"/>
      <c r="D49" s="418"/>
      <c r="E49" s="437"/>
      <c r="I49" s="416" t="s">
        <v>317</v>
      </c>
      <c r="J49" s="417"/>
      <c r="K49" s="418"/>
      <c r="L49" s="439"/>
    </row>
    <row r="50" spans="2:12" ht="15.75" x14ac:dyDescent="0.25">
      <c r="B50" s="416" t="s">
        <v>421</v>
      </c>
      <c r="C50" s="417"/>
      <c r="D50" s="418"/>
      <c r="E50" s="437"/>
      <c r="I50" s="416" t="s">
        <v>318</v>
      </c>
      <c r="J50" s="417"/>
      <c r="K50" s="418"/>
      <c r="L50" s="439"/>
    </row>
    <row r="51" spans="2:12" ht="15.75" x14ac:dyDescent="0.25">
      <c r="B51" s="419" t="s">
        <v>281</v>
      </c>
      <c r="C51" s="420"/>
      <c r="D51" s="421"/>
      <c r="E51" s="437"/>
      <c r="I51" s="419" t="s">
        <v>281</v>
      </c>
      <c r="J51" s="420"/>
      <c r="K51" s="421"/>
      <c r="L51" s="439"/>
    </row>
    <row r="53" spans="2:12" ht="15.75" x14ac:dyDescent="0.25">
      <c r="B53" s="94" t="s">
        <v>282</v>
      </c>
      <c r="C53" s="186"/>
      <c r="D53" s="186"/>
      <c r="E53" s="187"/>
      <c r="I53" s="94" t="s">
        <v>282</v>
      </c>
      <c r="J53" s="186"/>
      <c r="K53" s="186"/>
      <c r="L53" s="187"/>
    </row>
    <row r="54" spans="2:12" ht="15.75" x14ac:dyDescent="0.25">
      <c r="B54" s="422"/>
      <c r="C54" s="423"/>
      <c r="D54" s="188" t="s">
        <v>283</v>
      </c>
      <c r="E54" s="188" t="s">
        <v>252</v>
      </c>
      <c r="I54" s="388"/>
      <c r="J54" s="413"/>
      <c r="K54" s="188" t="s">
        <v>283</v>
      </c>
      <c r="L54" s="188" t="s">
        <v>252</v>
      </c>
    </row>
    <row r="55" spans="2:12" ht="15.75" x14ac:dyDescent="0.25">
      <c r="B55" s="385" t="s">
        <v>284</v>
      </c>
      <c r="C55" s="414"/>
      <c r="D55" s="432">
        <f t="shared" ref="D55:E57" si="2">K55</f>
        <v>113.44725000000003</v>
      </c>
      <c r="E55" s="432">
        <f t="shared" si="2"/>
        <v>113.44725000000003</v>
      </c>
      <c r="I55" s="385" t="s">
        <v>284</v>
      </c>
      <c r="J55" s="414"/>
      <c r="K55" s="432">
        <v>113.44725000000003</v>
      </c>
      <c r="L55" s="432">
        <v>113.44725000000003</v>
      </c>
    </row>
    <row r="56" spans="2:12" ht="15.75" x14ac:dyDescent="0.25">
      <c r="B56" s="385" t="s">
        <v>285</v>
      </c>
      <c r="C56" s="414"/>
      <c r="D56" s="432">
        <f t="shared" si="2"/>
        <v>119.235375</v>
      </c>
      <c r="E56" s="432">
        <f t="shared" si="2"/>
        <v>119.235375</v>
      </c>
      <c r="I56" s="385" t="s">
        <v>285</v>
      </c>
      <c r="J56" s="414"/>
      <c r="K56" s="432">
        <v>119.235375</v>
      </c>
      <c r="L56" s="432">
        <v>119.235375</v>
      </c>
    </row>
    <row r="57" spans="2:12" ht="15.75" x14ac:dyDescent="0.25">
      <c r="B57" s="384" t="s">
        <v>265</v>
      </c>
      <c r="C57" s="415"/>
      <c r="D57" s="433">
        <f t="shared" si="2"/>
        <v>155.12175000000002</v>
      </c>
      <c r="E57" s="433">
        <f t="shared" si="2"/>
        <v>155.12175000000002</v>
      </c>
      <c r="I57" s="384" t="s">
        <v>265</v>
      </c>
      <c r="J57" s="415"/>
      <c r="K57" s="433">
        <v>155.12175000000002</v>
      </c>
      <c r="L57" s="433">
        <v>155.12175000000002</v>
      </c>
    </row>
    <row r="59" spans="2:12" ht="15.75" x14ac:dyDescent="0.25">
      <c r="B59" s="192" t="s">
        <v>397</v>
      </c>
      <c r="C59" s="186"/>
      <c r="D59" s="193"/>
      <c r="E59" s="187"/>
      <c r="I59" s="192" t="s">
        <v>397</v>
      </c>
      <c r="J59" s="186"/>
      <c r="K59" s="193"/>
      <c r="L59" s="187"/>
    </row>
    <row r="60" spans="2:12" x14ac:dyDescent="0.2">
      <c r="B60" s="510" t="s">
        <v>328</v>
      </c>
      <c r="C60" s="511"/>
      <c r="D60" s="511"/>
      <c r="E60" s="512"/>
      <c r="I60" s="510" t="s">
        <v>328</v>
      </c>
      <c r="J60" s="511"/>
      <c r="K60" s="511"/>
      <c r="L60" s="512"/>
    </row>
    <row r="61" spans="2:12" x14ac:dyDescent="0.2">
      <c r="B61" s="513"/>
      <c r="C61" s="514"/>
      <c r="D61" s="514"/>
      <c r="E61" s="515"/>
      <c r="I61" s="513"/>
      <c r="J61" s="514"/>
      <c r="K61" s="514"/>
      <c r="L61" s="515"/>
    </row>
    <row r="62" spans="2:12" ht="15" customHeight="1" x14ac:dyDescent="0.2">
      <c r="B62" s="383"/>
      <c r="C62" s="383"/>
      <c r="D62" s="383"/>
      <c r="E62" s="383"/>
      <c r="J62" s="1"/>
      <c r="K62" s="1"/>
      <c r="L62" s="1"/>
    </row>
    <row r="63" spans="2:12" ht="15.75" x14ac:dyDescent="0.25">
      <c r="B63" s="94" t="s">
        <v>329</v>
      </c>
      <c r="C63" s="189"/>
      <c r="D63" s="189"/>
      <c r="E63" s="190"/>
      <c r="I63" s="94" t="s">
        <v>329</v>
      </c>
      <c r="J63" s="189"/>
      <c r="K63" s="189"/>
      <c r="L63" s="190"/>
    </row>
    <row r="64" spans="2:12" ht="15.75" x14ac:dyDescent="0.25">
      <c r="B64" s="172" t="s">
        <v>286</v>
      </c>
      <c r="C64" s="191"/>
      <c r="D64" s="183"/>
      <c r="E64" s="434">
        <f>L64</f>
        <v>11.576250000000002</v>
      </c>
      <c r="I64" s="172" t="s">
        <v>286</v>
      </c>
      <c r="J64" s="191"/>
      <c r="K64" s="183"/>
      <c r="L64" s="434">
        <v>11.576250000000002</v>
      </c>
    </row>
    <row r="65" spans="2:12" ht="15.75" x14ac:dyDescent="0.25">
      <c r="B65" s="177" t="s">
        <v>287</v>
      </c>
      <c r="C65" s="178"/>
      <c r="D65" s="179"/>
      <c r="E65" s="435">
        <f>L65</f>
        <v>17.364375000000003</v>
      </c>
      <c r="I65" s="177" t="s">
        <v>287</v>
      </c>
      <c r="J65" s="178"/>
      <c r="K65" s="179"/>
      <c r="L65" s="435">
        <v>17.364375000000003</v>
      </c>
    </row>
    <row r="67" spans="2:12" x14ac:dyDescent="0.2">
      <c r="B67" s="472" t="s">
        <v>408</v>
      </c>
    </row>
    <row r="68" spans="2:12" x14ac:dyDescent="0.2">
      <c r="B68" s="473" t="s">
        <v>409</v>
      </c>
    </row>
    <row r="69" spans="2:12" x14ac:dyDescent="0.2">
      <c r="B69" s="473" t="s">
        <v>410</v>
      </c>
    </row>
    <row r="70" spans="2:12" x14ac:dyDescent="0.2">
      <c r="B70" s="473" t="s">
        <v>411</v>
      </c>
    </row>
    <row r="71" spans="2:12" x14ac:dyDescent="0.2">
      <c r="B71" s="473" t="s">
        <v>412</v>
      </c>
    </row>
    <row r="72" spans="2:12" x14ac:dyDescent="0.2">
      <c r="B72" s="473" t="s">
        <v>413</v>
      </c>
    </row>
    <row r="73" spans="2:12" x14ac:dyDescent="0.2">
      <c r="B73" s="473" t="s">
        <v>414</v>
      </c>
    </row>
    <row r="74" spans="2:12" x14ac:dyDescent="0.2">
      <c r="B74" s="473" t="s">
        <v>415</v>
      </c>
    </row>
    <row r="75" spans="2:12" x14ac:dyDescent="0.2">
      <c r="B75" s="473" t="s">
        <v>416</v>
      </c>
    </row>
  </sheetData>
  <mergeCells count="33">
    <mergeCell ref="L18:L23"/>
    <mergeCell ref="L24:L27"/>
    <mergeCell ref="L28:L30"/>
    <mergeCell ref="L31:L34"/>
    <mergeCell ref="L35:L37"/>
    <mergeCell ref="E15:E17"/>
    <mergeCell ref="L15:L17"/>
    <mergeCell ref="B8:E9"/>
    <mergeCell ref="B1:E1"/>
    <mergeCell ref="I1:L1"/>
    <mergeCell ref="I2:L2"/>
    <mergeCell ref="I3:L3"/>
    <mergeCell ref="I8:L9"/>
    <mergeCell ref="L10:L14"/>
    <mergeCell ref="B2:E2"/>
    <mergeCell ref="B3:E3"/>
    <mergeCell ref="E10:E14"/>
    <mergeCell ref="C5:D5"/>
    <mergeCell ref="B6:D6"/>
    <mergeCell ref="E18:E23"/>
    <mergeCell ref="E24:E27"/>
    <mergeCell ref="E28:E30"/>
    <mergeCell ref="E31:E34"/>
    <mergeCell ref="B35:D35"/>
    <mergeCell ref="B60:E61"/>
    <mergeCell ref="I60:L61"/>
    <mergeCell ref="I35:K35"/>
    <mergeCell ref="I36:K36"/>
    <mergeCell ref="I37:K37"/>
    <mergeCell ref="E35:E37"/>
    <mergeCell ref="B38:D38"/>
    <mergeCell ref="B36:D36"/>
    <mergeCell ref="B37:D37"/>
  </mergeCells>
  <printOptions horizontalCentered="1"/>
  <pageMargins left="1" right="1" top="1" bottom="1" header="0.5" footer="0.5"/>
  <pageSetup scale="56" orientation="portrait" r:id="rId1"/>
  <headerFooter alignWithMargins="0"/>
  <ignoredErrors>
    <ignoredError sqref="E4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6" tint="-0.499984740745262"/>
    <pageSetUpPr fitToPage="1"/>
  </sheetPr>
  <dimension ref="A1:J84"/>
  <sheetViews>
    <sheetView zoomScale="80" zoomScaleNormal="80" workbookViewId="0">
      <selection activeCell="L40" sqref="L40"/>
    </sheetView>
  </sheetViews>
  <sheetFormatPr defaultRowHeight="15" x14ac:dyDescent="0.2"/>
  <cols>
    <col min="1" max="1" width="23.6640625" customWidth="1"/>
    <col min="2" max="2" width="18.5546875" style="1" customWidth="1"/>
    <col min="3" max="3" width="18.6640625" style="1" customWidth="1"/>
    <col min="4" max="4" width="19.5546875" style="1" customWidth="1"/>
    <col min="5" max="5" width="9.44140625" customWidth="1"/>
    <col min="6" max="6" width="23.5546875" hidden="1" customWidth="1"/>
    <col min="7" max="7" width="18.44140625" hidden="1" customWidth="1"/>
    <col min="8" max="8" width="11.5546875" hidden="1" customWidth="1"/>
    <col min="9" max="9" width="21.77734375" hidden="1" customWidth="1"/>
    <col min="10" max="10" width="9.21875" customWidth="1"/>
  </cols>
  <sheetData>
    <row r="1" spans="1:10" ht="15.75" x14ac:dyDescent="0.25">
      <c r="A1" s="537" t="s">
        <v>353</v>
      </c>
      <c r="B1" s="537"/>
      <c r="C1" s="537"/>
      <c r="D1" s="537"/>
      <c r="F1" s="537" t="s">
        <v>288</v>
      </c>
      <c r="G1" s="537"/>
      <c r="H1" s="537"/>
      <c r="I1" s="537"/>
    </row>
    <row r="2" spans="1:10" ht="15.75" x14ac:dyDescent="0.25">
      <c r="A2" s="537" t="s">
        <v>402</v>
      </c>
      <c r="B2" s="537"/>
      <c r="C2" s="537"/>
      <c r="D2" s="537"/>
      <c r="F2" s="537" t="s">
        <v>399</v>
      </c>
      <c r="G2" s="537"/>
      <c r="H2" s="537"/>
      <c r="I2" s="537"/>
      <c r="J2" s="457"/>
    </row>
    <row r="3" spans="1:10" ht="15.75" x14ac:dyDescent="0.25">
      <c r="A3" s="539">
        <f>ESC!$B$4</f>
        <v>45992</v>
      </c>
      <c r="B3" s="539"/>
      <c r="C3" s="539"/>
      <c r="D3" s="539"/>
      <c r="F3" s="509" t="s">
        <v>400</v>
      </c>
      <c r="G3" s="509"/>
      <c r="H3" s="509"/>
      <c r="I3" s="509"/>
      <c r="J3" s="78"/>
    </row>
    <row r="4" spans="1:10" ht="15.75" x14ac:dyDescent="0.25">
      <c r="A4" s="572" t="s">
        <v>337</v>
      </c>
      <c r="B4" s="572"/>
      <c r="C4" s="572"/>
      <c r="D4" s="573">
        <f>ESC!$C$6</f>
        <v>2.3877000000000002</v>
      </c>
      <c r="F4" s="537" t="s">
        <v>124</v>
      </c>
      <c r="G4" s="537"/>
      <c r="H4" s="537"/>
      <c r="I4" s="537"/>
    </row>
    <row r="5" spans="1:10" x14ac:dyDescent="0.2">
      <c r="A5" s="572"/>
      <c r="B5" s="572"/>
      <c r="C5" s="572"/>
      <c r="D5" s="573"/>
      <c r="F5" s="151" t="s">
        <v>337</v>
      </c>
      <c r="G5" s="7"/>
      <c r="H5" s="7"/>
      <c r="I5" s="7"/>
    </row>
    <row r="6" spans="1:10" x14ac:dyDescent="0.2">
      <c r="G6" s="1"/>
      <c r="H6" s="1"/>
      <c r="I6" s="1"/>
    </row>
    <row r="7" spans="1:10" ht="15.75" x14ac:dyDescent="0.25">
      <c r="A7" s="4" t="s">
        <v>0</v>
      </c>
      <c r="B7" s="5"/>
      <c r="C7" s="5"/>
      <c r="D7" s="7"/>
      <c r="F7" s="4" t="s">
        <v>290</v>
      </c>
      <c r="G7" s="5"/>
      <c r="H7" s="5"/>
      <c r="I7" s="7"/>
    </row>
    <row r="8" spans="1:10" ht="15.75" x14ac:dyDescent="0.25">
      <c r="A8" s="4"/>
      <c r="B8" s="5"/>
      <c r="D8" s="104" t="s">
        <v>100</v>
      </c>
      <c r="F8" s="4"/>
      <c r="G8" s="2"/>
      <c r="H8" s="5"/>
      <c r="I8" s="103" t="s">
        <v>100</v>
      </c>
    </row>
    <row r="9" spans="1:10" x14ac:dyDescent="0.2">
      <c r="B9" s="2" t="s">
        <v>94</v>
      </c>
      <c r="C9" s="372"/>
      <c r="D9" s="2" t="s">
        <v>92</v>
      </c>
      <c r="G9" s="2" t="s">
        <v>94</v>
      </c>
      <c r="I9" s="104" t="s">
        <v>92</v>
      </c>
    </row>
    <row r="10" spans="1:10" ht="15.75" thickBot="1" x14ac:dyDescent="0.25">
      <c r="B10" s="93" t="s">
        <v>95</v>
      </c>
      <c r="C10" s="372"/>
      <c r="D10" s="93" t="s">
        <v>93</v>
      </c>
      <c r="G10" s="93" t="s">
        <v>95</v>
      </c>
      <c r="I10" s="152" t="s">
        <v>93</v>
      </c>
    </row>
    <row r="11" spans="1:10" ht="15.75" x14ac:dyDescent="0.25">
      <c r="A11" s="78" t="s">
        <v>356</v>
      </c>
      <c r="B11" s="23">
        <f>(ROUND(G11*ESC!$C$9,2))</f>
        <v>540.94000000000005</v>
      </c>
      <c r="D11" s="23">
        <f>I11</f>
        <v>384.60712500000005</v>
      </c>
      <c r="F11" s="78" t="s">
        <v>356</v>
      </c>
      <c r="G11" s="222">
        <v>500.86575000000005</v>
      </c>
      <c r="I11" s="222">
        <v>384.60712500000005</v>
      </c>
    </row>
    <row r="12" spans="1:10" ht="15.75" x14ac:dyDescent="0.25">
      <c r="A12" s="78" t="s">
        <v>357</v>
      </c>
      <c r="B12" s="23">
        <f>(ROUND(G12*ESC!$C$9,2))</f>
        <v>694.59</v>
      </c>
      <c r="D12" s="23">
        <f>I12</f>
        <v>483.57855000000006</v>
      </c>
      <c r="F12" s="78" t="s">
        <v>357</v>
      </c>
      <c r="G12" s="222">
        <v>643.14337500000011</v>
      </c>
      <c r="I12" s="222">
        <v>483.57855000000006</v>
      </c>
    </row>
    <row r="13" spans="1:10" ht="15.75" x14ac:dyDescent="0.25">
      <c r="A13" s="78" t="s">
        <v>358</v>
      </c>
      <c r="B13" s="571" t="s">
        <v>61</v>
      </c>
      <c r="C13" s="571"/>
      <c r="D13" s="571"/>
      <c r="F13" s="78" t="s">
        <v>358</v>
      </c>
      <c r="G13" s="571" t="s">
        <v>61</v>
      </c>
      <c r="H13" s="571"/>
      <c r="I13" s="571"/>
    </row>
    <row r="15" spans="1:10" ht="15.75" x14ac:dyDescent="0.25">
      <c r="A15" s="38" t="s">
        <v>223</v>
      </c>
      <c r="B15" s="38"/>
      <c r="C15" s="38"/>
      <c r="D15" s="38"/>
      <c r="F15" s="38" t="s">
        <v>223</v>
      </c>
      <c r="G15" s="38"/>
      <c r="H15" s="38"/>
      <c r="I15" s="38"/>
    </row>
    <row r="16" spans="1:10" ht="15.75" x14ac:dyDescent="0.25">
      <c r="A16" s="38" t="s">
        <v>224</v>
      </c>
      <c r="B16" s="38"/>
      <c r="C16" s="38"/>
      <c r="D16" s="38"/>
      <c r="F16" s="38" t="s">
        <v>224</v>
      </c>
      <c r="G16" s="38"/>
      <c r="H16" s="38"/>
      <c r="I16" s="38"/>
    </row>
    <row r="17" spans="1:9" ht="15.75" x14ac:dyDescent="0.25">
      <c r="B17" s="278"/>
      <c r="C17" s="279"/>
      <c r="D17" s="278"/>
      <c r="G17" s="3"/>
      <c r="H17" s="3"/>
      <c r="I17" s="3"/>
    </row>
    <row r="18" spans="1:9" ht="16.5" thickBot="1" x14ac:dyDescent="0.3">
      <c r="F18" s="9"/>
      <c r="G18" s="1"/>
      <c r="H18" s="19"/>
      <c r="I18" s="1"/>
    </row>
    <row r="19" spans="1:9" ht="16.5" thickBot="1" x14ac:dyDescent="0.3">
      <c r="A19" s="108" t="s">
        <v>6</v>
      </c>
      <c r="B19" s="280"/>
      <c r="C19" s="280"/>
      <c r="D19" s="281"/>
      <c r="F19" s="108" t="s">
        <v>69</v>
      </c>
      <c r="G19" s="112"/>
      <c r="H19" s="227"/>
      <c r="I19" s="227"/>
    </row>
    <row r="20" spans="1:9" ht="15.75" x14ac:dyDescent="0.25">
      <c r="A20" s="106"/>
      <c r="B20" s="264" t="s">
        <v>102</v>
      </c>
      <c r="C20" s="265" t="s">
        <v>96</v>
      </c>
      <c r="D20" s="266" t="s">
        <v>97</v>
      </c>
      <c r="F20" s="106"/>
      <c r="G20" s="105" t="s">
        <v>102</v>
      </c>
    </row>
    <row r="21" spans="1:9" ht="16.5" thickBot="1" x14ac:dyDescent="0.3">
      <c r="A21" s="36"/>
      <c r="B21" s="282" t="s">
        <v>7</v>
      </c>
      <c r="C21" s="283" t="s">
        <v>14</v>
      </c>
      <c r="D21" s="284" t="s">
        <v>14</v>
      </c>
      <c r="F21" s="36"/>
      <c r="G21" s="37" t="s">
        <v>7</v>
      </c>
    </row>
    <row r="22" spans="1:9" ht="15.75" x14ac:dyDescent="0.25">
      <c r="A22" s="441" t="s">
        <v>396</v>
      </c>
      <c r="B22" s="285">
        <f>(ROUND(G22*ESC!$C$9,2))</f>
        <v>1194.22</v>
      </c>
      <c r="C22" s="350">
        <f>(ROUND(G22*ESC!$C$9,2))*1.5</f>
        <v>1791.33</v>
      </c>
      <c r="D22" s="351">
        <f>(ROUND(G22*ESC!$C$9,2))*2</f>
        <v>2388.44</v>
      </c>
      <c r="F22" s="441" t="s">
        <v>396</v>
      </c>
      <c r="G22" s="241">
        <v>1105.7634000000003</v>
      </c>
    </row>
    <row r="23" spans="1:9" ht="15.75" customHeight="1" x14ac:dyDescent="0.2">
      <c r="A23" s="115" t="s">
        <v>424</v>
      </c>
      <c r="B23" s="554">
        <f>(ROUND(G23*ESC!$C$9,2))</f>
        <v>975.95</v>
      </c>
      <c r="C23" s="551">
        <f>(ROUND(G23*ESC!$C$9,2))*1.5</f>
        <v>1463.9250000000002</v>
      </c>
      <c r="D23" s="565">
        <f>(ROUND(G23*ESC!$C$9,2))*2</f>
        <v>1951.9</v>
      </c>
      <c r="F23" s="115" t="s">
        <v>424</v>
      </c>
      <c r="G23" s="548">
        <v>903.65310000000011</v>
      </c>
      <c r="H23" s="80"/>
      <c r="I23" s="80"/>
    </row>
    <row r="24" spans="1:9" ht="15.75" customHeight="1" x14ac:dyDescent="0.2">
      <c r="A24" s="113" t="s">
        <v>226</v>
      </c>
      <c r="B24" s="555"/>
      <c r="C24" s="552"/>
      <c r="D24" s="566"/>
      <c r="F24" s="113" t="s">
        <v>226</v>
      </c>
      <c r="G24" s="549"/>
      <c r="H24" s="80"/>
      <c r="I24" s="80"/>
    </row>
    <row r="25" spans="1:9" ht="15.75" customHeight="1" x14ac:dyDescent="0.2">
      <c r="A25" s="113" t="s">
        <v>227</v>
      </c>
      <c r="B25" s="555"/>
      <c r="C25" s="552"/>
      <c r="D25" s="566"/>
      <c r="F25" s="113" t="s">
        <v>227</v>
      </c>
      <c r="G25" s="549"/>
      <c r="H25" s="80"/>
      <c r="I25" s="80"/>
    </row>
    <row r="26" spans="1:9" ht="15.75" customHeight="1" x14ac:dyDescent="0.2">
      <c r="A26" s="90" t="s">
        <v>425</v>
      </c>
      <c r="B26" s="556"/>
      <c r="C26" s="553"/>
      <c r="D26" s="567"/>
      <c r="F26" s="90" t="s">
        <v>228</v>
      </c>
      <c r="G26" s="550"/>
      <c r="H26" s="80"/>
      <c r="I26" s="80"/>
    </row>
    <row r="27" spans="1:9" ht="15.75" customHeight="1" x14ac:dyDescent="0.25">
      <c r="A27" s="91" t="s">
        <v>10</v>
      </c>
      <c r="B27" s="285">
        <f>(ROUND(G27*ESC!$C$9,2))</f>
        <v>772.16</v>
      </c>
      <c r="C27" s="350">
        <f>(ROUND(G27*ESC!$C$9,2))*1.5</f>
        <v>1158.24</v>
      </c>
      <c r="D27" s="351">
        <f>(ROUND(G27*ESC!$C$9,2))*2</f>
        <v>1544.32</v>
      </c>
      <c r="F27" s="91" t="s">
        <v>10</v>
      </c>
      <c r="G27" s="244">
        <v>714.96022500000015</v>
      </c>
    </row>
    <row r="28" spans="1:9" ht="15.75" x14ac:dyDescent="0.25">
      <c r="A28" s="91" t="s">
        <v>359</v>
      </c>
      <c r="B28" s="286">
        <f>(ROUND(G28*ESC!$C$9,2))</f>
        <v>530.77</v>
      </c>
      <c r="C28" s="352">
        <f>(ROUND(G28*ESC!$C$9,2))*1.5</f>
        <v>796.15499999999997</v>
      </c>
      <c r="D28" s="353">
        <f>(ROUND(G28*ESC!$C$9,2))*2</f>
        <v>1061.54</v>
      </c>
      <c r="F28" s="91" t="s">
        <v>359</v>
      </c>
      <c r="G28" s="244">
        <v>491.4504</v>
      </c>
    </row>
    <row r="29" spans="1:9" ht="16.5" thickBot="1" x14ac:dyDescent="0.3">
      <c r="A29" s="84" t="s">
        <v>360</v>
      </c>
      <c r="B29" s="272">
        <f>(ROUND(G29*ESC!$C$9,2))</f>
        <v>1376.47</v>
      </c>
      <c r="C29" s="345">
        <f>(ROUND(G29*ESC!$C$9,2))*1.5</f>
        <v>2064.7049999999999</v>
      </c>
      <c r="D29" s="346">
        <f>(ROUND(G29*ESC!$C$9,2))*2</f>
        <v>2752.94</v>
      </c>
      <c r="F29" s="84" t="s">
        <v>360</v>
      </c>
      <c r="G29" s="242">
        <v>1274.5120500000003</v>
      </c>
    </row>
    <row r="30" spans="1:9" ht="15.75" x14ac:dyDescent="0.25">
      <c r="A30" s="78"/>
      <c r="B30" s="23"/>
      <c r="C30" s="322"/>
      <c r="D30" s="322"/>
      <c r="F30" s="107"/>
      <c r="G30" s="114"/>
    </row>
    <row r="31" spans="1:9" x14ac:dyDescent="0.2">
      <c r="C31" s="322"/>
      <c r="D31" s="322"/>
      <c r="F31" s="78"/>
      <c r="G31" s="1"/>
    </row>
    <row r="32" spans="1:9" ht="15.75" x14ac:dyDescent="0.25">
      <c r="A32" s="4" t="s">
        <v>380</v>
      </c>
      <c r="B32" s="7"/>
      <c r="C32" s="7"/>
      <c r="D32" s="7"/>
      <c r="F32" s="10" t="s">
        <v>380</v>
      </c>
      <c r="G32" s="226"/>
    </row>
    <row r="33" spans="1:9" ht="15.75" x14ac:dyDescent="0.25">
      <c r="G33" s="227"/>
    </row>
    <row r="34" spans="1:9" ht="15.75" x14ac:dyDescent="0.25">
      <c r="A34" s="4" t="s">
        <v>384</v>
      </c>
      <c r="B34" s="5"/>
      <c r="C34" s="5"/>
      <c r="D34" s="7"/>
      <c r="G34" s="227"/>
    </row>
    <row r="35" spans="1:9" ht="15.75" x14ac:dyDescent="0.25">
      <c r="G35" s="222"/>
    </row>
    <row r="36" spans="1:9" ht="15.75" customHeight="1" x14ac:dyDescent="0.2">
      <c r="B36" s="104" t="s">
        <v>382</v>
      </c>
      <c r="D36" s="104" t="s">
        <v>383</v>
      </c>
      <c r="F36" s="78"/>
      <c r="G36" s="223"/>
    </row>
    <row r="37" spans="1:9" ht="15.75" customHeight="1" x14ac:dyDescent="0.2">
      <c r="B37" s="104" t="s">
        <v>385</v>
      </c>
      <c r="D37" s="104" t="s">
        <v>386</v>
      </c>
      <c r="F37" s="78"/>
      <c r="G37" s="223"/>
    </row>
    <row r="38" spans="1:9" ht="15.75" customHeight="1" thickBot="1" x14ac:dyDescent="0.25">
      <c r="B38" s="152" t="s">
        <v>256</v>
      </c>
      <c r="D38" s="152" t="s">
        <v>256</v>
      </c>
      <c r="F38" s="78"/>
      <c r="G38" s="223"/>
    </row>
    <row r="39" spans="1:9" ht="15.75" customHeight="1" x14ac:dyDescent="0.25">
      <c r="A39" s="78" t="s">
        <v>356</v>
      </c>
      <c r="B39" s="336">
        <f>B11*ESC!$C$13</f>
        <v>721.07302000000004</v>
      </c>
      <c r="D39" s="368">
        <f>ROUND(D11*ESC!$C$13,2)</f>
        <v>512.67999999999995</v>
      </c>
      <c r="F39" s="78"/>
      <c r="G39" s="223"/>
    </row>
    <row r="40" spans="1:9" ht="15.75" customHeight="1" x14ac:dyDescent="0.25">
      <c r="A40" s="78" t="s">
        <v>357</v>
      </c>
      <c r="B40" s="336">
        <f>B12*ESC!$C$13</f>
        <v>925.88846999999998</v>
      </c>
      <c r="D40" s="368">
        <f>ROUND(D12*ESC!$C$13,2)</f>
        <v>644.61</v>
      </c>
      <c r="F40" s="78"/>
      <c r="G40" s="223"/>
    </row>
    <row r="41" spans="1:9" ht="15.75" customHeight="1" x14ac:dyDescent="0.25">
      <c r="A41" s="78" t="s">
        <v>358</v>
      </c>
      <c r="B41" s="571" t="s">
        <v>61</v>
      </c>
      <c r="C41" s="571"/>
      <c r="D41" s="571"/>
      <c r="F41" s="78"/>
      <c r="G41" s="223"/>
    </row>
    <row r="42" spans="1:9" ht="15.75" customHeight="1" x14ac:dyDescent="0.25">
      <c r="F42" s="78"/>
      <c r="G42" s="222"/>
    </row>
    <row r="43" spans="1:9" ht="16.5" thickBot="1" x14ac:dyDescent="0.3">
      <c r="F43" s="78"/>
      <c r="G43" s="222"/>
    </row>
    <row r="44" spans="1:9" ht="15.75" x14ac:dyDescent="0.25">
      <c r="A44" s="287"/>
      <c r="B44" s="264" t="s">
        <v>102</v>
      </c>
      <c r="C44" s="362" t="s">
        <v>96</v>
      </c>
      <c r="D44" s="363" t="s">
        <v>97</v>
      </c>
      <c r="F44" s="78"/>
      <c r="G44" s="222"/>
    </row>
    <row r="45" spans="1:9" ht="16.5" thickBot="1" x14ac:dyDescent="0.3">
      <c r="A45" s="267"/>
      <c r="B45" s="268" t="s">
        <v>8</v>
      </c>
      <c r="C45" s="364" t="s">
        <v>8</v>
      </c>
      <c r="D45" s="365" t="s">
        <v>8</v>
      </c>
      <c r="G45" s="23"/>
    </row>
    <row r="46" spans="1:9" ht="15.75" customHeight="1" thickBot="1" x14ac:dyDescent="0.3">
      <c r="A46" s="36"/>
      <c r="B46" s="282" t="s">
        <v>9</v>
      </c>
      <c r="C46" s="366" t="s">
        <v>9</v>
      </c>
      <c r="D46" s="367" t="s">
        <v>9</v>
      </c>
      <c r="F46" s="541" t="s">
        <v>339</v>
      </c>
      <c r="G46" s="542"/>
      <c r="H46" s="542"/>
      <c r="I46" s="543"/>
    </row>
    <row r="47" spans="1:9" ht="15" customHeight="1" thickBot="1" x14ac:dyDescent="0.25">
      <c r="A47" s="441" t="s">
        <v>396</v>
      </c>
      <c r="B47" s="369">
        <f>(ROUND(B22*ESC!$C$12,2))</f>
        <v>1591.9</v>
      </c>
      <c r="C47" s="370">
        <f>B47*1.5</f>
        <v>2387.8500000000004</v>
      </c>
      <c r="D47" s="371">
        <f>B47*2</f>
        <v>3183.8</v>
      </c>
      <c r="F47" s="544"/>
      <c r="G47" s="545"/>
      <c r="H47" s="545"/>
      <c r="I47" s="546"/>
    </row>
    <row r="48" spans="1:9" ht="15.75" customHeight="1" x14ac:dyDescent="0.2">
      <c r="A48" s="115" t="s">
        <v>424</v>
      </c>
      <c r="B48" s="562">
        <f>(ROUND(B23*ESC!$C$12,2))</f>
        <v>1300.94</v>
      </c>
      <c r="C48" s="559">
        <f>B48*1.5</f>
        <v>1951.41</v>
      </c>
      <c r="D48" s="568">
        <f>B48*2</f>
        <v>2601.88</v>
      </c>
      <c r="F48" s="83"/>
      <c r="G48" s="11"/>
      <c r="H48" s="11"/>
      <c r="I48" s="148"/>
    </row>
    <row r="49" spans="1:9" ht="15.75" x14ac:dyDescent="0.25">
      <c r="A49" s="113" t="s">
        <v>226</v>
      </c>
      <c r="B49" s="563"/>
      <c r="C49" s="560"/>
      <c r="D49" s="569"/>
      <c r="F49" s="83" t="s">
        <v>289</v>
      </c>
      <c r="G49" s="11"/>
      <c r="H49" s="11"/>
      <c r="I49" s="149" t="s">
        <v>247</v>
      </c>
    </row>
    <row r="50" spans="1:9" ht="15.75" x14ac:dyDescent="0.25">
      <c r="A50" s="113" t="s">
        <v>227</v>
      </c>
      <c r="B50" s="563"/>
      <c r="C50" s="560"/>
      <c r="D50" s="569"/>
      <c r="F50" s="83" t="s">
        <v>338</v>
      </c>
      <c r="G50" s="11"/>
      <c r="H50" s="11"/>
      <c r="I50" s="149" t="s">
        <v>249</v>
      </c>
    </row>
    <row r="51" spans="1:9" ht="16.5" thickBot="1" x14ac:dyDescent="0.3">
      <c r="A51" s="90" t="s">
        <v>425</v>
      </c>
      <c r="B51" s="564"/>
      <c r="C51" s="561"/>
      <c r="D51" s="570"/>
      <c r="F51" s="147" t="s">
        <v>248</v>
      </c>
      <c r="G51" s="111"/>
      <c r="H51" s="111"/>
      <c r="I51" s="150" t="s">
        <v>247</v>
      </c>
    </row>
    <row r="52" spans="1:9" ht="15.75" x14ac:dyDescent="0.25">
      <c r="A52" s="91" t="s">
        <v>10</v>
      </c>
      <c r="B52" s="347">
        <f>(ROUND(B27*ESC!$C$12,2))</f>
        <v>1029.29</v>
      </c>
      <c r="C52" s="348">
        <f>B52*1.5</f>
        <v>1543.9349999999999</v>
      </c>
      <c r="D52" s="349">
        <f>B52*2</f>
        <v>2058.58</v>
      </c>
    </row>
    <row r="53" spans="1:9" ht="15.75" x14ac:dyDescent="0.25">
      <c r="A53" s="91" t="s">
        <v>359</v>
      </c>
      <c r="B53" s="347">
        <f>(ROUND(B28*ESC!$C$12,2))</f>
        <v>707.52</v>
      </c>
      <c r="C53" s="348">
        <f>B53*1.5</f>
        <v>1061.28</v>
      </c>
      <c r="D53" s="349">
        <f>B53*2</f>
        <v>1415.04</v>
      </c>
      <c r="F53" s="45" t="s">
        <v>246</v>
      </c>
      <c r="H53" s="245">
        <f>G11</f>
        <v>500.86575000000005</v>
      </c>
    </row>
    <row r="54" spans="1:9" ht="16.5" thickBot="1" x14ac:dyDescent="0.3">
      <c r="A54" s="84" t="s">
        <v>360</v>
      </c>
      <c r="B54" s="340">
        <f>(ROUND(B29*ESC!$C$12,2))</f>
        <v>1834.83</v>
      </c>
      <c r="C54" s="341">
        <f>B54*1.5</f>
        <v>2752.2449999999999</v>
      </c>
      <c r="D54" s="342">
        <f>B54*2</f>
        <v>3669.66</v>
      </c>
    </row>
    <row r="55" spans="1:9" ht="16.5" thickBot="1" x14ac:dyDescent="0.3">
      <c r="A55" s="107"/>
      <c r="B55" s="288"/>
      <c r="C55" s="289"/>
      <c r="D55" s="289"/>
      <c r="F55" s="4" t="s">
        <v>13</v>
      </c>
      <c r="G55" s="4"/>
      <c r="H55" s="4"/>
      <c r="I55" s="4"/>
    </row>
    <row r="56" spans="1:9" ht="15.75" x14ac:dyDescent="0.25">
      <c r="A56" s="541" t="s">
        <v>339</v>
      </c>
      <c r="B56" s="542"/>
      <c r="C56" s="542"/>
      <c r="D56" s="543"/>
      <c r="F56" s="33"/>
      <c r="G56" s="33"/>
      <c r="H56" s="33"/>
      <c r="I56" s="33"/>
    </row>
    <row r="57" spans="1:9" ht="15.75" thickBot="1" x14ac:dyDescent="0.25">
      <c r="A57" s="544"/>
      <c r="B57" s="545"/>
      <c r="C57" s="545"/>
      <c r="D57" s="546"/>
      <c r="F57" s="146" t="s">
        <v>229</v>
      </c>
      <c r="G57" s="11"/>
      <c r="H57" s="11"/>
      <c r="I57" s="11"/>
    </row>
    <row r="58" spans="1:9" ht="15.75" x14ac:dyDescent="0.25">
      <c r="A58" s="106"/>
      <c r="B58" s="273"/>
      <c r="C58" s="273"/>
      <c r="D58" s="274"/>
      <c r="F58" s="11" t="s">
        <v>225</v>
      </c>
      <c r="G58" s="11"/>
      <c r="H58" s="11"/>
      <c r="I58" s="11"/>
    </row>
    <row r="59" spans="1:9" x14ac:dyDescent="0.2">
      <c r="A59" s="474" t="s">
        <v>422</v>
      </c>
      <c r="B59" s="11"/>
      <c r="C59" s="11"/>
      <c r="D59" s="275" t="s">
        <v>247</v>
      </c>
    </row>
    <row r="60" spans="1:9" s="78" customFormat="1" ht="15.75" x14ac:dyDescent="0.25">
      <c r="A60" s="474" t="s">
        <v>341</v>
      </c>
      <c r="B60" s="11"/>
      <c r="C60" s="11"/>
      <c r="D60" s="275" t="s">
        <v>249</v>
      </c>
      <c r="F60" s="537" t="s">
        <v>293</v>
      </c>
      <c r="G60" s="537"/>
      <c r="H60" s="537"/>
      <c r="I60" s="537"/>
    </row>
    <row r="61" spans="1:9" ht="15" customHeight="1" thickBot="1" x14ac:dyDescent="0.3">
      <c r="A61" s="147" t="s">
        <v>248</v>
      </c>
      <c r="B61" s="276"/>
      <c r="C61" s="276"/>
      <c r="D61" s="277" t="s">
        <v>247</v>
      </c>
      <c r="F61" s="557" t="s">
        <v>294</v>
      </c>
      <c r="G61" s="557"/>
      <c r="H61" s="557"/>
      <c r="I61" s="557"/>
    </row>
    <row r="62" spans="1:9" x14ac:dyDescent="0.2">
      <c r="F62" s="557"/>
      <c r="G62" s="557"/>
      <c r="H62" s="557"/>
      <c r="I62" s="557"/>
    </row>
    <row r="63" spans="1:9" ht="15" customHeight="1" x14ac:dyDescent="0.25">
      <c r="A63" s="45" t="s">
        <v>246</v>
      </c>
      <c r="D63" s="243">
        <f>$B$11</f>
        <v>540.94000000000005</v>
      </c>
      <c r="F63" s="557" t="s">
        <v>295</v>
      </c>
      <c r="G63" s="558"/>
      <c r="H63" s="558"/>
      <c r="I63" s="558"/>
    </row>
    <row r="64" spans="1:9" x14ac:dyDescent="0.2">
      <c r="F64" s="558"/>
      <c r="G64" s="558"/>
      <c r="H64" s="558"/>
      <c r="I64" s="558"/>
    </row>
    <row r="65" spans="1:4" ht="15.75" x14ac:dyDescent="0.25">
      <c r="A65" s="4" t="s">
        <v>13</v>
      </c>
      <c r="B65" s="3"/>
      <c r="C65" s="3"/>
      <c r="D65" s="3"/>
    </row>
    <row r="67" spans="1:4" x14ac:dyDescent="0.2">
      <c r="A67" s="146" t="s">
        <v>229</v>
      </c>
      <c r="B67" s="22"/>
      <c r="C67" s="22"/>
      <c r="D67" s="22"/>
    </row>
    <row r="68" spans="1:4" x14ac:dyDescent="0.2">
      <c r="A68" s="11" t="s">
        <v>225</v>
      </c>
      <c r="B68" s="22"/>
      <c r="C68" s="22"/>
      <c r="D68" s="22"/>
    </row>
    <row r="70" spans="1:4" ht="15.75" x14ac:dyDescent="0.25">
      <c r="A70" s="4" t="s">
        <v>293</v>
      </c>
      <c r="B70" s="4"/>
      <c r="C70" s="4"/>
      <c r="D70" s="4"/>
    </row>
    <row r="71" spans="1:4" x14ac:dyDescent="0.2">
      <c r="A71" s="547" t="s">
        <v>381</v>
      </c>
      <c r="B71" s="547"/>
      <c r="C71" s="547"/>
      <c r="D71" s="547"/>
    </row>
    <row r="72" spans="1:4" x14ac:dyDescent="0.2">
      <c r="A72" s="547"/>
      <c r="B72" s="547"/>
      <c r="C72" s="547"/>
      <c r="D72" s="547"/>
    </row>
    <row r="73" spans="1:4" x14ac:dyDescent="0.2">
      <c r="A73" s="547" t="s">
        <v>295</v>
      </c>
      <c r="B73" s="547"/>
      <c r="C73" s="547"/>
      <c r="D73" s="547"/>
    </row>
    <row r="74" spans="1:4" x14ac:dyDescent="0.2">
      <c r="A74" s="547"/>
      <c r="B74" s="547"/>
      <c r="C74" s="547"/>
      <c r="D74" s="547"/>
    </row>
    <row r="76" spans="1:4" x14ac:dyDescent="0.2">
      <c r="A76" s="472" t="s">
        <v>408</v>
      </c>
    </row>
    <row r="77" spans="1:4" x14ac:dyDescent="0.2">
      <c r="A77" s="473" t="s">
        <v>409</v>
      </c>
    </row>
    <row r="78" spans="1:4" x14ac:dyDescent="0.2">
      <c r="A78" s="473" t="s">
        <v>410</v>
      </c>
    </row>
    <row r="79" spans="1:4" x14ac:dyDescent="0.2">
      <c r="A79" s="473" t="s">
        <v>411</v>
      </c>
    </row>
    <row r="80" spans="1:4" x14ac:dyDescent="0.2">
      <c r="A80" s="473" t="s">
        <v>412</v>
      </c>
    </row>
    <row r="81" spans="1:1" x14ac:dyDescent="0.2">
      <c r="A81" s="473" t="s">
        <v>413</v>
      </c>
    </row>
    <row r="82" spans="1:1" x14ac:dyDescent="0.2">
      <c r="A82" s="473" t="s">
        <v>414</v>
      </c>
    </row>
    <row r="83" spans="1:1" x14ac:dyDescent="0.2">
      <c r="A83" s="473" t="s">
        <v>415</v>
      </c>
    </row>
    <row r="84" spans="1:1" x14ac:dyDescent="0.2">
      <c r="A84" s="473" t="s">
        <v>416</v>
      </c>
    </row>
  </sheetData>
  <mergeCells count="26">
    <mergeCell ref="F1:I1"/>
    <mergeCell ref="B13:D13"/>
    <mergeCell ref="F4:I4"/>
    <mergeCell ref="F2:I2"/>
    <mergeCell ref="G13:I13"/>
    <mergeCell ref="F3:I3"/>
    <mergeCell ref="A1:D1"/>
    <mergeCell ref="A3:D3"/>
    <mergeCell ref="A2:D2"/>
    <mergeCell ref="A4:C5"/>
    <mergeCell ref="D4:D5"/>
    <mergeCell ref="A56:D57"/>
    <mergeCell ref="A71:D72"/>
    <mergeCell ref="A73:D74"/>
    <mergeCell ref="G23:G26"/>
    <mergeCell ref="C23:C26"/>
    <mergeCell ref="B23:B26"/>
    <mergeCell ref="F60:I60"/>
    <mergeCell ref="F61:I62"/>
    <mergeCell ref="F63:I64"/>
    <mergeCell ref="F46:I47"/>
    <mergeCell ref="C48:C51"/>
    <mergeCell ref="B48:B51"/>
    <mergeCell ref="D23:D26"/>
    <mergeCell ref="D48:D51"/>
    <mergeCell ref="B41:D41"/>
  </mergeCells>
  <phoneticPr fontId="18" type="noConversion"/>
  <printOptions horizontalCentered="1"/>
  <pageMargins left="0.75" right="0.75" top="1" bottom="1" header="0.5" footer="0.5"/>
  <pageSetup scale="4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6" tint="-0.499984740745262"/>
    <pageSetUpPr fitToPage="1"/>
  </sheetPr>
  <dimension ref="A1:J86"/>
  <sheetViews>
    <sheetView zoomScale="75" zoomScaleNormal="75" zoomScaleSheetLayoutView="90" workbookViewId="0">
      <selection activeCell="A6" sqref="A6"/>
    </sheetView>
  </sheetViews>
  <sheetFormatPr defaultRowHeight="15" x14ac:dyDescent="0.2"/>
  <cols>
    <col min="1" max="1" width="23.6640625" customWidth="1"/>
    <col min="2" max="2" width="18.5546875" customWidth="1"/>
    <col min="3" max="3" width="18.6640625" style="1" customWidth="1"/>
    <col min="4" max="4" width="19.5546875" customWidth="1"/>
    <col min="6" max="6" width="23.5546875" hidden="1" customWidth="1"/>
    <col min="7" max="7" width="18.44140625" hidden="1" customWidth="1"/>
    <col min="8" max="8" width="11.5546875" hidden="1" customWidth="1"/>
    <col min="9" max="9" width="21.77734375" hidden="1" customWidth="1"/>
    <col min="10" max="10" width="8.88671875" customWidth="1"/>
  </cols>
  <sheetData>
    <row r="1" spans="1:10" ht="15.75" x14ac:dyDescent="0.25">
      <c r="A1" s="537" t="s">
        <v>353</v>
      </c>
      <c r="B1" s="537"/>
      <c r="C1" s="537"/>
      <c r="D1" s="537"/>
      <c r="F1" s="4" t="s">
        <v>288</v>
      </c>
      <c r="G1" s="5"/>
      <c r="H1" s="7"/>
      <c r="I1" s="7"/>
    </row>
    <row r="2" spans="1:10" ht="15.75" x14ac:dyDescent="0.25">
      <c r="A2" s="537" t="s">
        <v>205</v>
      </c>
      <c r="B2" s="537"/>
      <c r="C2" s="537"/>
      <c r="D2" s="537"/>
      <c r="F2" s="4" t="s">
        <v>292</v>
      </c>
      <c r="G2" s="5"/>
      <c r="H2" s="7"/>
      <c r="I2" s="7"/>
      <c r="J2" s="459"/>
    </row>
    <row r="3" spans="1:10" ht="15.75" x14ac:dyDescent="0.25">
      <c r="A3" s="539">
        <f>ESC!$B$4</f>
        <v>45992</v>
      </c>
      <c r="B3" s="539"/>
      <c r="C3" s="539"/>
      <c r="D3" s="539"/>
      <c r="F3" s="509" t="s">
        <v>400</v>
      </c>
      <c r="G3" s="509"/>
      <c r="H3" s="509"/>
      <c r="I3" s="509"/>
    </row>
    <row r="4" spans="1:10" ht="15.75" x14ac:dyDescent="0.25">
      <c r="A4" s="572" t="s">
        <v>337</v>
      </c>
      <c r="B4" s="572"/>
      <c r="C4" s="572"/>
      <c r="D4" s="573">
        <f>ESC!$C$6</f>
        <v>2.3877000000000002</v>
      </c>
      <c r="F4" s="537" t="s">
        <v>124</v>
      </c>
      <c r="G4" s="537"/>
      <c r="H4" s="537"/>
      <c r="I4" s="537"/>
    </row>
    <row r="5" spans="1:10" ht="15.75" x14ac:dyDescent="0.25">
      <c r="A5" s="572"/>
      <c r="B5" s="572"/>
      <c r="C5" s="572"/>
      <c r="D5" s="573"/>
      <c r="F5" s="442" t="s">
        <v>337</v>
      </c>
      <c r="G5" s="4"/>
      <c r="H5" s="4"/>
      <c r="I5" s="4"/>
    </row>
    <row r="6" spans="1:10" ht="15.75" x14ac:dyDescent="0.25">
      <c r="A6" s="18"/>
      <c r="B6" s="18"/>
      <c r="C6" s="18"/>
      <c r="D6" s="92"/>
      <c r="F6" s="33"/>
      <c r="G6" s="33"/>
      <c r="H6" s="33"/>
      <c r="I6" s="33"/>
    </row>
    <row r="7" spans="1:10" ht="15.75" x14ac:dyDescent="0.25">
      <c r="A7" s="4" t="s">
        <v>0</v>
      </c>
      <c r="B7" s="5"/>
      <c r="C7" s="5"/>
      <c r="D7" s="7"/>
      <c r="F7" s="4" t="s">
        <v>290</v>
      </c>
      <c r="G7" s="5"/>
      <c r="H7" s="5"/>
      <c r="I7" s="7"/>
    </row>
    <row r="8" spans="1:10" ht="15.75" x14ac:dyDescent="0.25">
      <c r="A8" s="4"/>
      <c r="B8" s="5"/>
      <c r="C8" s="103"/>
      <c r="D8" s="103" t="s">
        <v>100</v>
      </c>
      <c r="F8" s="4"/>
      <c r="G8" s="2"/>
      <c r="H8" s="5"/>
      <c r="I8" s="103" t="s">
        <v>100</v>
      </c>
    </row>
    <row r="9" spans="1:10" x14ac:dyDescent="0.2">
      <c r="B9" s="2" t="s">
        <v>94</v>
      </c>
      <c r="C9" s="372"/>
      <c r="D9" s="2" t="s">
        <v>92</v>
      </c>
      <c r="G9" s="2" t="s">
        <v>94</v>
      </c>
      <c r="I9" s="104" t="s">
        <v>92</v>
      </c>
    </row>
    <row r="10" spans="1:10" ht="15.75" thickBot="1" x14ac:dyDescent="0.25">
      <c r="B10" s="93" t="s">
        <v>95</v>
      </c>
      <c r="C10" s="372"/>
      <c r="D10" s="93" t="s">
        <v>93</v>
      </c>
      <c r="G10" s="93" t="s">
        <v>95</v>
      </c>
      <c r="I10" s="152" t="s">
        <v>93</v>
      </c>
    </row>
    <row r="11" spans="1:10" ht="15.75" x14ac:dyDescent="0.25">
      <c r="A11" s="78" t="s">
        <v>356</v>
      </c>
      <c r="B11" s="23">
        <f>(ROUND(G11*ESC!$C$9,2))</f>
        <v>540.94000000000005</v>
      </c>
      <c r="D11" s="23">
        <f>I11</f>
        <v>384.60712500000005</v>
      </c>
      <c r="F11" s="78" t="s">
        <v>356</v>
      </c>
      <c r="G11" s="222">
        <v>500.86575000000005</v>
      </c>
      <c r="I11" s="222">
        <v>384.60712500000005</v>
      </c>
    </row>
    <row r="12" spans="1:10" ht="15.75" x14ac:dyDescent="0.25">
      <c r="A12" s="78" t="s">
        <v>357</v>
      </c>
      <c r="B12" s="23">
        <f>(ROUND(G12*ESC!$C$9,2))</f>
        <v>694.59</v>
      </c>
      <c r="D12" s="23">
        <f>I12</f>
        <v>483.57855000000006</v>
      </c>
      <c r="F12" s="78" t="s">
        <v>357</v>
      </c>
      <c r="G12" s="222">
        <v>643.14337500000011</v>
      </c>
      <c r="I12" s="222">
        <v>483.57855000000006</v>
      </c>
    </row>
    <row r="13" spans="1:10" ht="15.75" x14ac:dyDescent="0.25">
      <c r="A13" s="78" t="s">
        <v>358</v>
      </c>
      <c r="B13" s="571" t="s">
        <v>61</v>
      </c>
      <c r="C13" s="571"/>
      <c r="D13" s="571"/>
      <c r="F13" s="78" t="s">
        <v>358</v>
      </c>
      <c r="G13" s="571" t="s">
        <v>61</v>
      </c>
      <c r="H13" s="571"/>
      <c r="I13" s="571"/>
    </row>
    <row r="14" spans="1:10" ht="15.75" customHeight="1" x14ac:dyDescent="0.2"/>
    <row r="15" spans="1:10" ht="15.75" customHeight="1" x14ac:dyDescent="0.25">
      <c r="A15" s="296" t="s">
        <v>223</v>
      </c>
      <c r="B15" s="296"/>
      <c r="C15" s="296"/>
      <c r="D15" s="296"/>
      <c r="F15" s="38" t="s">
        <v>223</v>
      </c>
      <c r="G15" s="38"/>
      <c r="H15" s="38"/>
      <c r="I15" s="38"/>
    </row>
    <row r="16" spans="1:10" ht="15.75" customHeight="1" x14ac:dyDescent="0.25">
      <c r="A16" s="296" t="s">
        <v>224</v>
      </c>
      <c r="B16" s="296"/>
      <c r="C16" s="296"/>
      <c r="D16" s="296"/>
      <c r="F16" s="38" t="s">
        <v>224</v>
      </c>
      <c r="G16" s="38"/>
      <c r="H16" s="38"/>
      <c r="I16" s="38"/>
    </row>
    <row r="17" spans="1:9" ht="15.75" customHeight="1" x14ac:dyDescent="0.25">
      <c r="A17" s="296"/>
      <c r="B17" s="296"/>
      <c r="C17" s="296"/>
      <c r="D17" s="296"/>
      <c r="F17" s="38"/>
      <c r="G17" s="38"/>
      <c r="H17" s="38"/>
      <c r="I17" s="38"/>
    </row>
    <row r="18" spans="1:9" ht="16.5" thickBot="1" x14ac:dyDescent="0.3">
      <c r="A18" s="9"/>
      <c r="C18" s="19"/>
      <c r="D18" s="1"/>
      <c r="F18" s="9"/>
      <c r="H18" s="19"/>
      <c r="I18" s="1"/>
    </row>
    <row r="19" spans="1:9" ht="16.5" thickBot="1" x14ac:dyDescent="0.3">
      <c r="A19" s="108" t="s">
        <v>6</v>
      </c>
      <c r="B19" s="297"/>
      <c r="C19" s="297"/>
      <c r="D19" s="112"/>
      <c r="F19" s="577" t="s">
        <v>69</v>
      </c>
      <c r="G19" s="578"/>
      <c r="H19" s="578"/>
      <c r="I19" s="579"/>
    </row>
    <row r="20" spans="1:9" x14ac:dyDescent="0.2">
      <c r="A20" s="35"/>
      <c r="B20" s="264" t="s">
        <v>101</v>
      </c>
      <c r="C20" s="265" t="s">
        <v>96</v>
      </c>
      <c r="D20" s="266" t="s">
        <v>97</v>
      </c>
      <c r="F20" s="35"/>
      <c r="G20" s="613" t="s">
        <v>101</v>
      </c>
      <c r="H20" s="614"/>
      <c r="I20" s="615"/>
    </row>
    <row r="21" spans="1:9" ht="16.5" thickBot="1" x14ac:dyDescent="0.3">
      <c r="A21" s="267"/>
      <c r="B21" s="268" t="s">
        <v>14</v>
      </c>
      <c r="C21" s="269" t="s">
        <v>14</v>
      </c>
      <c r="D21" s="270" t="s">
        <v>14</v>
      </c>
      <c r="F21" s="36"/>
      <c r="G21" s="574" t="s">
        <v>14</v>
      </c>
      <c r="H21" s="575"/>
      <c r="I21" s="576"/>
    </row>
    <row r="22" spans="1:9" ht="15.75" customHeight="1" x14ac:dyDescent="0.2">
      <c r="A22" s="120" t="s">
        <v>220</v>
      </c>
      <c r="B22" s="581">
        <f>(ROUND(G22*ESC!$C$9,2))</f>
        <v>462.69</v>
      </c>
      <c r="C22" s="580">
        <f>(ROUND(G22*ESC!$C$9,2))*1.5</f>
        <v>694.03499999999997</v>
      </c>
      <c r="D22" s="606">
        <f>(ROUND(G22*ESC!$C$9,2))*2</f>
        <v>925.38</v>
      </c>
      <c r="F22" s="120" t="s">
        <v>220</v>
      </c>
      <c r="G22" s="607">
        <v>428.42047500000001</v>
      </c>
      <c r="H22" s="608"/>
      <c r="I22" s="609"/>
    </row>
    <row r="23" spans="1:9" ht="15.75" customHeight="1" x14ac:dyDescent="0.2">
      <c r="A23" s="121" t="s">
        <v>219</v>
      </c>
      <c r="B23" s="582"/>
      <c r="C23" s="552"/>
      <c r="D23" s="566"/>
      <c r="F23" s="121" t="s">
        <v>219</v>
      </c>
      <c r="G23" s="591"/>
      <c r="H23" s="592"/>
      <c r="I23" s="593"/>
    </row>
    <row r="24" spans="1:9" ht="15" customHeight="1" x14ac:dyDescent="0.2">
      <c r="A24" s="121" t="s">
        <v>12</v>
      </c>
      <c r="B24" s="582"/>
      <c r="C24" s="552"/>
      <c r="D24" s="566"/>
      <c r="F24" s="121" t="s">
        <v>12</v>
      </c>
      <c r="G24" s="591"/>
      <c r="H24" s="592"/>
      <c r="I24" s="593"/>
    </row>
    <row r="25" spans="1:9" ht="15" customHeight="1" x14ac:dyDescent="0.2">
      <c r="A25" s="122" t="s">
        <v>245</v>
      </c>
      <c r="B25" s="583"/>
      <c r="C25" s="553"/>
      <c r="D25" s="567"/>
      <c r="F25" s="122" t="s">
        <v>245</v>
      </c>
      <c r="G25" s="610"/>
      <c r="H25" s="611"/>
      <c r="I25" s="612"/>
    </row>
    <row r="26" spans="1:9" ht="15" customHeight="1" x14ac:dyDescent="0.2">
      <c r="A26" s="123" t="s">
        <v>217</v>
      </c>
      <c r="B26" s="584">
        <f>(ROUND(G26*ESC!$C$9,2))</f>
        <v>554.87</v>
      </c>
      <c r="C26" s="551">
        <f>(ROUND(G26*ESC!$C$9,2))*1.5</f>
        <v>832.30500000000006</v>
      </c>
      <c r="D26" s="565">
        <f>(ROUND(G26*ESC!$C$9,2))*2</f>
        <v>1109.74</v>
      </c>
      <c r="F26" s="123" t="s">
        <v>217</v>
      </c>
      <c r="G26" s="588">
        <v>513.76499999999999</v>
      </c>
      <c r="H26" s="589"/>
      <c r="I26" s="590"/>
    </row>
    <row r="27" spans="1:9" ht="15" customHeight="1" x14ac:dyDescent="0.2">
      <c r="A27" s="121" t="s">
        <v>218</v>
      </c>
      <c r="B27" s="582"/>
      <c r="C27" s="552"/>
      <c r="D27" s="566"/>
      <c r="F27" s="121" t="s">
        <v>218</v>
      </c>
      <c r="G27" s="591"/>
      <c r="H27" s="592"/>
      <c r="I27" s="593"/>
    </row>
    <row r="28" spans="1:9" ht="15" customHeight="1" x14ac:dyDescent="0.2">
      <c r="A28" s="121" t="s">
        <v>216</v>
      </c>
      <c r="B28" s="582"/>
      <c r="C28" s="552"/>
      <c r="D28" s="566"/>
      <c r="F28" s="121" t="s">
        <v>216</v>
      </c>
      <c r="G28" s="591"/>
      <c r="H28" s="592"/>
      <c r="I28" s="593"/>
    </row>
    <row r="29" spans="1:9" ht="15" customHeight="1" x14ac:dyDescent="0.2">
      <c r="A29" s="121" t="s">
        <v>215</v>
      </c>
      <c r="B29" s="582"/>
      <c r="C29" s="552"/>
      <c r="D29" s="566"/>
      <c r="F29" s="121" t="s">
        <v>215</v>
      </c>
      <c r="G29" s="591"/>
      <c r="H29" s="592"/>
      <c r="I29" s="593"/>
    </row>
    <row r="30" spans="1:9" ht="15.75" customHeight="1" thickBot="1" x14ac:dyDescent="0.25">
      <c r="A30" s="124" t="s">
        <v>11</v>
      </c>
      <c r="B30" s="585"/>
      <c r="C30" s="586"/>
      <c r="D30" s="587"/>
      <c r="F30" s="124" t="s">
        <v>11</v>
      </c>
      <c r="G30" s="594"/>
      <c r="H30" s="595"/>
      <c r="I30" s="596"/>
    </row>
    <row r="31" spans="1:9" ht="15.75" x14ac:dyDescent="0.2">
      <c r="A31" s="45"/>
      <c r="B31" s="298"/>
      <c r="C31" s="323"/>
      <c r="D31" s="323"/>
      <c r="F31" s="45"/>
      <c r="G31" s="221"/>
      <c r="H31" s="80"/>
      <c r="I31" s="80"/>
    </row>
    <row r="32" spans="1:9" x14ac:dyDescent="0.2">
      <c r="C32" s="322"/>
      <c r="D32" s="78"/>
      <c r="F32" s="78"/>
      <c r="H32" s="1"/>
    </row>
    <row r="33" spans="1:9" ht="15.75" x14ac:dyDescent="0.25">
      <c r="A33" s="4" t="s">
        <v>380</v>
      </c>
      <c r="B33" s="3"/>
      <c r="C33" s="7"/>
      <c r="D33" s="3"/>
      <c r="F33" s="10" t="s">
        <v>380</v>
      </c>
      <c r="G33" s="226"/>
      <c r="H33" s="34"/>
      <c r="I33" s="34"/>
    </row>
    <row r="34" spans="1:9" ht="15.75" x14ac:dyDescent="0.25">
      <c r="G34" s="227"/>
      <c r="H34" s="2"/>
      <c r="I34" s="2"/>
    </row>
    <row r="35" spans="1:9" ht="15.75" x14ac:dyDescent="0.25">
      <c r="A35" s="4" t="s">
        <v>384</v>
      </c>
      <c r="B35" s="5"/>
      <c r="C35" s="5"/>
      <c r="D35" s="7"/>
      <c r="G35" s="227"/>
      <c r="H35" s="2"/>
      <c r="I35" s="2"/>
    </row>
    <row r="36" spans="1:9" ht="15.75" customHeight="1" x14ac:dyDescent="0.2">
      <c r="F36" s="45"/>
      <c r="G36" s="223"/>
      <c r="H36" s="81"/>
      <c r="I36" s="81"/>
    </row>
    <row r="37" spans="1:9" ht="15.75" customHeight="1" x14ac:dyDescent="0.2">
      <c r="B37" s="104" t="s">
        <v>382</v>
      </c>
      <c r="D37" s="104" t="s">
        <v>383</v>
      </c>
      <c r="F37" s="45"/>
      <c r="G37" s="223"/>
      <c r="H37" s="80"/>
      <c r="I37" s="80"/>
    </row>
    <row r="38" spans="1:9" ht="15.75" x14ac:dyDescent="0.2">
      <c r="B38" s="104" t="s">
        <v>385</v>
      </c>
      <c r="D38" s="104" t="s">
        <v>386</v>
      </c>
      <c r="F38" s="45"/>
      <c r="G38" s="223"/>
      <c r="H38" s="80"/>
      <c r="I38" s="80"/>
    </row>
    <row r="39" spans="1:9" ht="16.5" thickBot="1" x14ac:dyDescent="0.25">
      <c r="B39" s="152" t="s">
        <v>256</v>
      </c>
      <c r="D39" s="152" t="s">
        <v>256</v>
      </c>
      <c r="F39" s="45"/>
      <c r="G39" s="223"/>
      <c r="H39" s="80"/>
      <c r="I39" s="80"/>
    </row>
    <row r="40" spans="1:9" ht="15.75" x14ac:dyDescent="0.25">
      <c r="A40" s="376" t="s">
        <v>356</v>
      </c>
      <c r="B40" s="336">
        <f>ROUND(B11*ESC!$C$13,2)</f>
        <v>721.07</v>
      </c>
      <c r="D40" s="359">
        <f>ROUND(D11*ESC!$C$13,2)</f>
        <v>512.67999999999995</v>
      </c>
      <c r="F40" s="45"/>
      <c r="G40" s="223"/>
      <c r="H40" s="80"/>
      <c r="I40" s="80"/>
    </row>
    <row r="41" spans="1:9" ht="15.75" x14ac:dyDescent="0.25">
      <c r="A41" s="376" t="s">
        <v>357</v>
      </c>
      <c r="B41" s="336">
        <f>ROUND(B12*ESC!$C$13,2)</f>
        <v>925.89</v>
      </c>
      <c r="D41" s="359">
        <f>ROUND(D12*ESC!$C$13,2)</f>
        <v>644.61</v>
      </c>
      <c r="F41" s="45"/>
      <c r="G41" s="223"/>
      <c r="H41" s="80"/>
      <c r="I41" s="80"/>
    </row>
    <row r="42" spans="1:9" ht="15.75" x14ac:dyDescent="0.25">
      <c r="A42" s="376" t="s">
        <v>358</v>
      </c>
      <c r="B42" s="571" t="s">
        <v>61</v>
      </c>
      <c r="C42" s="571"/>
      <c r="D42" s="571"/>
      <c r="F42" s="45"/>
      <c r="G42" s="223"/>
      <c r="H42" s="80"/>
      <c r="I42" s="80"/>
    </row>
    <row r="43" spans="1:9" ht="15.75" x14ac:dyDescent="0.2">
      <c r="F43" s="45"/>
      <c r="G43" s="223"/>
      <c r="H43" s="80"/>
      <c r="I43" s="80"/>
    </row>
    <row r="44" spans="1:9" ht="16.5" thickBot="1" x14ac:dyDescent="0.25">
      <c r="F44" s="45"/>
      <c r="G44" s="223"/>
      <c r="H44" s="80"/>
      <c r="I44" s="80"/>
    </row>
    <row r="45" spans="1:9" ht="15.75" thickBot="1" x14ac:dyDescent="0.25">
      <c r="A45" s="35"/>
      <c r="B45" s="264" t="s">
        <v>101</v>
      </c>
      <c r="C45" s="265" t="s">
        <v>96</v>
      </c>
      <c r="D45" s="266" t="s">
        <v>97</v>
      </c>
      <c r="H45" s="1"/>
    </row>
    <row r="46" spans="1:9" ht="16.5" customHeight="1" x14ac:dyDescent="0.25">
      <c r="A46" s="267"/>
      <c r="B46" s="268" t="s">
        <v>8</v>
      </c>
      <c r="C46" s="364" t="s">
        <v>8</v>
      </c>
      <c r="D46" s="365" t="s">
        <v>8</v>
      </c>
      <c r="F46" s="541" t="s">
        <v>339</v>
      </c>
      <c r="G46" s="542"/>
      <c r="H46" s="542"/>
      <c r="I46" s="543"/>
    </row>
    <row r="47" spans="1:9" ht="15" customHeight="1" thickBot="1" x14ac:dyDescent="0.3">
      <c r="A47" s="36"/>
      <c r="B47" s="282" t="s">
        <v>9</v>
      </c>
      <c r="C47" s="366" t="s">
        <v>9</v>
      </c>
      <c r="D47" s="367" t="s">
        <v>9</v>
      </c>
      <c r="F47" s="544"/>
      <c r="G47" s="545"/>
      <c r="H47" s="545"/>
      <c r="I47" s="546"/>
    </row>
    <row r="48" spans="1:9" ht="15.75" customHeight="1" x14ac:dyDescent="0.2">
      <c r="A48" s="120" t="s">
        <v>220</v>
      </c>
      <c r="B48" s="604">
        <f>(ROUND(B22*ESC!$C$12,2))</f>
        <v>616.77</v>
      </c>
      <c r="C48" s="603">
        <f>B48*1.5</f>
        <v>925.15499999999997</v>
      </c>
      <c r="D48" s="602">
        <f>B48*2</f>
        <v>1233.54</v>
      </c>
      <c r="F48" s="83"/>
      <c r="G48" s="11"/>
      <c r="H48" s="11"/>
      <c r="I48" s="148"/>
    </row>
    <row r="49" spans="1:9" ht="15.75" x14ac:dyDescent="0.25">
      <c r="A49" s="121" t="s">
        <v>219</v>
      </c>
      <c r="B49" s="600"/>
      <c r="C49" s="560"/>
      <c r="D49" s="569"/>
      <c r="F49" s="83" t="s">
        <v>289</v>
      </c>
      <c r="G49" s="11"/>
      <c r="H49" s="11"/>
      <c r="I49" s="149" t="s">
        <v>247</v>
      </c>
    </row>
    <row r="50" spans="1:9" ht="15.75" x14ac:dyDescent="0.25">
      <c r="A50" s="121" t="s">
        <v>12</v>
      </c>
      <c r="B50" s="600"/>
      <c r="C50" s="560"/>
      <c r="D50" s="569"/>
      <c r="F50" s="83" t="s">
        <v>338</v>
      </c>
      <c r="G50" s="11"/>
      <c r="H50" s="11"/>
      <c r="I50" s="149" t="s">
        <v>249</v>
      </c>
    </row>
    <row r="51" spans="1:9" ht="16.5" thickBot="1" x14ac:dyDescent="0.3">
      <c r="A51" s="122" t="s">
        <v>245</v>
      </c>
      <c r="B51" s="605"/>
      <c r="C51" s="561"/>
      <c r="D51" s="570"/>
      <c r="F51" s="147" t="s">
        <v>248</v>
      </c>
      <c r="G51" s="111"/>
      <c r="H51" s="111"/>
      <c r="I51" s="150" t="s">
        <v>247</v>
      </c>
    </row>
    <row r="52" spans="1:9" x14ac:dyDescent="0.2">
      <c r="A52" s="123" t="s">
        <v>217</v>
      </c>
      <c r="B52" s="599">
        <f>(ROUND(B26*ESC!$C$12,2))</f>
        <v>739.64</v>
      </c>
      <c r="C52" s="559">
        <f>B52*1.5</f>
        <v>1109.46</v>
      </c>
      <c r="D52" s="568">
        <f>B52*2</f>
        <v>1479.28</v>
      </c>
    </row>
    <row r="53" spans="1:9" ht="15.75" x14ac:dyDescent="0.25">
      <c r="A53" s="121" t="s">
        <v>218</v>
      </c>
      <c r="B53" s="600"/>
      <c r="C53" s="560"/>
      <c r="D53" s="569"/>
      <c r="F53" s="45" t="s">
        <v>246</v>
      </c>
      <c r="H53" s="245">
        <f>$G$11</f>
        <v>500.86575000000005</v>
      </c>
    </row>
    <row r="54" spans="1:9" x14ac:dyDescent="0.2">
      <c r="A54" s="121" t="s">
        <v>216</v>
      </c>
      <c r="B54" s="600"/>
      <c r="C54" s="560"/>
      <c r="D54" s="569"/>
    </row>
    <row r="55" spans="1:9" ht="15.75" x14ac:dyDescent="0.25">
      <c r="A55" s="121" t="s">
        <v>215</v>
      </c>
      <c r="B55" s="600"/>
      <c r="C55" s="560"/>
      <c r="D55" s="569"/>
      <c r="F55" s="4" t="s">
        <v>13</v>
      </c>
      <c r="G55" s="4"/>
      <c r="H55" s="4"/>
      <c r="I55" s="4"/>
    </row>
    <row r="56" spans="1:9" ht="16.5" thickBot="1" x14ac:dyDescent="0.3">
      <c r="A56" s="124" t="s">
        <v>11</v>
      </c>
      <c r="B56" s="601"/>
      <c r="C56" s="598"/>
      <c r="D56" s="597"/>
      <c r="F56" s="33"/>
      <c r="G56" s="33"/>
      <c r="H56" s="33"/>
      <c r="I56" s="33"/>
    </row>
    <row r="57" spans="1:9" ht="15.75" thickBot="1" x14ac:dyDescent="0.25">
      <c r="F57" s="146" t="s">
        <v>229</v>
      </c>
      <c r="G57" s="11"/>
      <c r="H57" s="11"/>
      <c r="I57" s="11"/>
    </row>
    <row r="58" spans="1:9" ht="15.75" customHeight="1" x14ac:dyDescent="0.2">
      <c r="A58" s="541" t="s">
        <v>339</v>
      </c>
      <c r="B58" s="542"/>
      <c r="C58" s="542"/>
      <c r="D58" s="543"/>
      <c r="F58" s="11" t="s">
        <v>225</v>
      </c>
      <c r="G58" s="11"/>
      <c r="H58" s="11"/>
      <c r="I58" s="11"/>
    </row>
    <row r="59" spans="1:9" ht="15.75" thickBot="1" x14ac:dyDescent="0.25">
      <c r="A59" s="544"/>
      <c r="B59" s="545"/>
      <c r="C59" s="545"/>
      <c r="D59" s="546"/>
    </row>
    <row r="60" spans="1:9" s="78" customFormat="1" ht="15.75" x14ac:dyDescent="0.25">
      <c r="A60" s="106"/>
      <c r="B60" s="273"/>
      <c r="C60" s="273"/>
      <c r="D60" s="274"/>
      <c r="F60" s="537" t="s">
        <v>293</v>
      </c>
      <c r="G60" s="537"/>
      <c r="H60" s="537"/>
      <c r="I60" s="537"/>
    </row>
    <row r="61" spans="1:9" ht="15" customHeight="1" x14ac:dyDescent="0.2">
      <c r="A61" s="474" t="s">
        <v>422</v>
      </c>
      <c r="B61" s="11"/>
      <c r="C61" s="11"/>
      <c r="D61" s="275" t="s">
        <v>247</v>
      </c>
      <c r="F61" s="557" t="s">
        <v>294</v>
      </c>
      <c r="G61" s="557"/>
      <c r="H61" s="557"/>
      <c r="I61" s="557"/>
    </row>
    <row r="62" spans="1:9" x14ac:dyDescent="0.2">
      <c r="A62" s="474" t="s">
        <v>341</v>
      </c>
      <c r="B62" s="11"/>
      <c r="C62" s="11"/>
      <c r="D62" s="275" t="s">
        <v>249</v>
      </c>
      <c r="F62" s="557"/>
      <c r="G62" s="557"/>
      <c r="H62" s="557"/>
      <c r="I62" s="557"/>
    </row>
    <row r="63" spans="1:9" ht="15" customHeight="1" thickBot="1" x14ac:dyDescent="0.3">
      <c r="A63" s="147" t="s">
        <v>248</v>
      </c>
      <c r="B63" s="276"/>
      <c r="C63" s="276"/>
      <c r="D63" s="277" t="s">
        <v>247</v>
      </c>
      <c r="F63" s="557" t="s">
        <v>295</v>
      </c>
      <c r="G63" s="558"/>
      <c r="H63" s="558"/>
      <c r="I63" s="558"/>
    </row>
    <row r="64" spans="1:9" x14ac:dyDescent="0.2">
      <c r="F64" s="558"/>
      <c r="G64" s="558"/>
      <c r="H64" s="558"/>
      <c r="I64" s="558"/>
    </row>
    <row r="65" spans="1:4" ht="15.75" x14ac:dyDescent="0.25">
      <c r="A65" s="45" t="s">
        <v>246</v>
      </c>
      <c r="D65" s="243">
        <f>$B$11</f>
        <v>540.94000000000005</v>
      </c>
    </row>
    <row r="67" spans="1:4" ht="15.75" x14ac:dyDescent="0.25">
      <c r="A67" s="4" t="s">
        <v>13</v>
      </c>
      <c r="B67" s="3"/>
      <c r="C67" s="3"/>
      <c r="D67" s="3"/>
    </row>
    <row r="68" spans="1:4" x14ac:dyDescent="0.2">
      <c r="B68" s="1"/>
      <c r="D68" s="1"/>
    </row>
    <row r="69" spans="1:4" x14ac:dyDescent="0.2">
      <c r="A69" s="146" t="s">
        <v>229</v>
      </c>
      <c r="B69" s="22"/>
      <c r="C69" s="22"/>
      <c r="D69" s="22"/>
    </row>
    <row r="70" spans="1:4" x14ac:dyDescent="0.2">
      <c r="A70" s="11" t="s">
        <v>225</v>
      </c>
      <c r="B70" s="22"/>
      <c r="C70" s="22"/>
      <c r="D70" s="22"/>
    </row>
    <row r="71" spans="1:4" x14ac:dyDescent="0.2">
      <c r="B71" s="1"/>
      <c r="D71" s="1"/>
    </row>
    <row r="72" spans="1:4" ht="15.75" x14ac:dyDescent="0.25">
      <c r="A72" s="4" t="s">
        <v>293</v>
      </c>
      <c r="B72" s="4"/>
      <c r="C72" s="4"/>
      <c r="D72" s="4"/>
    </row>
    <row r="73" spans="1:4" x14ac:dyDescent="0.2">
      <c r="A73" s="547" t="s">
        <v>381</v>
      </c>
      <c r="B73" s="547"/>
      <c r="C73" s="547"/>
      <c r="D73" s="547"/>
    </row>
    <row r="74" spans="1:4" x14ac:dyDescent="0.2">
      <c r="A74" s="547"/>
      <c r="B74" s="547"/>
      <c r="C74" s="547"/>
      <c r="D74" s="547"/>
    </row>
    <row r="75" spans="1:4" x14ac:dyDescent="0.2">
      <c r="A75" s="547" t="s">
        <v>295</v>
      </c>
      <c r="B75" s="547"/>
      <c r="C75" s="547"/>
      <c r="D75" s="547"/>
    </row>
    <row r="76" spans="1:4" x14ac:dyDescent="0.2">
      <c r="A76" s="547"/>
      <c r="B76" s="547"/>
      <c r="C76" s="547"/>
      <c r="D76" s="547"/>
    </row>
    <row r="78" spans="1:4" x14ac:dyDescent="0.2">
      <c r="A78" s="472" t="s">
        <v>408</v>
      </c>
    </row>
    <row r="79" spans="1:4" x14ac:dyDescent="0.2">
      <c r="A79" s="473" t="s">
        <v>409</v>
      </c>
    </row>
    <row r="80" spans="1:4" x14ac:dyDescent="0.2">
      <c r="A80" s="473" t="s">
        <v>410</v>
      </c>
    </row>
    <row r="81" spans="1:1" x14ac:dyDescent="0.2">
      <c r="A81" s="473" t="s">
        <v>411</v>
      </c>
    </row>
    <row r="82" spans="1:1" x14ac:dyDescent="0.2">
      <c r="A82" s="473" t="s">
        <v>412</v>
      </c>
    </row>
    <row r="83" spans="1:1" x14ac:dyDescent="0.2">
      <c r="A83" s="473" t="s">
        <v>413</v>
      </c>
    </row>
    <row r="84" spans="1:1" x14ac:dyDescent="0.2">
      <c r="A84" s="473" t="s">
        <v>414</v>
      </c>
    </row>
    <row r="85" spans="1:1" x14ac:dyDescent="0.2">
      <c r="A85" s="473" t="s">
        <v>415</v>
      </c>
    </row>
    <row r="86" spans="1:1" x14ac:dyDescent="0.2">
      <c r="A86" s="473" t="s">
        <v>416</v>
      </c>
    </row>
  </sheetData>
  <mergeCells count="34">
    <mergeCell ref="F3:I3"/>
    <mergeCell ref="F4:I4"/>
    <mergeCell ref="G13:I13"/>
    <mergeCell ref="D22:D25"/>
    <mergeCell ref="G22:I25"/>
    <mergeCell ref="G20:I20"/>
    <mergeCell ref="A1:D1"/>
    <mergeCell ref="A2:D2"/>
    <mergeCell ref="A3:D3"/>
    <mergeCell ref="B13:D13"/>
    <mergeCell ref="D4:D5"/>
    <mergeCell ref="A4:C5"/>
    <mergeCell ref="A73:D74"/>
    <mergeCell ref="A75:D76"/>
    <mergeCell ref="F46:I47"/>
    <mergeCell ref="B26:B30"/>
    <mergeCell ref="C26:C30"/>
    <mergeCell ref="D26:D30"/>
    <mergeCell ref="G26:I30"/>
    <mergeCell ref="D52:D56"/>
    <mergeCell ref="C52:C56"/>
    <mergeCell ref="B52:B56"/>
    <mergeCell ref="D48:D51"/>
    <mergeCell ref="C48:C51"/>
    <mergeCell ref="B48:B51"/>
    <mergeCell ref="F61:I62"/>
    <mergeCell ref="F63:I64"/>
    <mergeCell ref="B42:D42"/>
    <mergeCell ref="F60:I60"/>
    <mergeCell ref="G21:I21"/>
    <mergeCell ref="F19:I19"/>
    <mergeCell ref="A58:D59"/>
    <mergeCell ref="C22:C25"/>
    <mergeCell ref="B22:B25"/>
  </mergeCells>
  <phoneticPr fontId="18" type="noConversion"/>
  <printOptions horizontalCentered="1"/>
  <pageMargins left="0.75" right="0.75" top="1" bottom="1" header="0.5" footer="0.5"/>
  <pageSetup scale="4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6" tint="-0.499984740745262"/>
    <pageSetUpPr fitToPage="1"/>
  </sheetPr>
  <dimension ref="A1:J76"/>
  <sheetViews>
    <sheetView zoomScale="90" zoomScaleNormal="90" workbookViewId="0">
      <selection activeCell="A6" sqref="A6"/>
    </sheetView>
  </sheetViews>
  <sheetFormatPr defaultRowHeight="15" x14ac:dyDescent="0.2"/>
  <cols>
    <col min="1" max="1" width="23.6640625" customWidth="1"/>
    <col min="2" max="2" width="18.5546875" customWidth="1"/>
    <col min="3" max="3" width="18.6640625" style="1" customWidth="1"/>
    <col min="4" max="4" width="19.5546875" customWidth="1"/>
    <col min="5" max="5" width="8.88671875" customWidth="1"/>
    <col min="6" max="6" width="23.5546875" hidden="1" customWidth="1"/>
    <col min="7" max="7" width="18.44140625" hidden="1" customWidth="1"/>
    <col min="8" max="8" width="11.5546875" hidden="1" customWidth="1"/>
    <col min="9" max="9" width="21.77734375" hidden="1" customWidth="1"/>
    <col min="10" max="10" width="8.88671875" customWidth="1"/>
  </cols>
  <sheetData>
    <row r="1" spans="1:10" ht="15.75" x14ac:dyDescent="0.25">
      <c r="A1" s="537" t="s">
        <v>353</v>
      </c>
      <c r="B1" s="537"/>
      <c r="C1" s="537"/>
      <c r="D1" s="537"/>
      <c r="F1" s="4" t="s">
        <v>288</v>
      </c>
      <c r="G1" s="39"/>
      <c r="H1" s="40"/>
      <c r="I1" s="40"/>
    </row>
    <row r="2" spans="1:10" ht="15.75" x14ac:dyDescent="0.25">
      <c r="A2" s="537" t="s">
        <v>203</v>
      </c>
      <c r="B2" s="537"/>
      <c r="C2" s="537"/>
      <c r="D2" s="537"/>
      <c r="F2" s="38" t="s">
        <v>28</v>
      </c>
      <c r="G2" s="39"/>
      <c r="H2" s="40"/>
      <c r="I2" s="40"/>
      <c r="J2" s="459"/>
    </row>
    <row r="3" spans="1:10" ht="15.75" x14ac:dyDescent="0.25">
      <c r="A3" s="539">
        <f>ESC!$B$4</f>
        <v>45992</v>
      </c>
      <c r="B3" s="539"/>
      <c r="C3" s="539"/>
      <c r="D3" s="539"/>
      <c r="F3" s="509" t="s">
        <v>400</v>
      </c>
      <c r="G3" s="509"/>
      <c r="H3" s="509"/>
      <c r="I3" s="509"/>
      <c r="J3" s="89"/>
    </row>
    <row r="4" spans="1:10" ht="15.75" x14ac:dyDescent="0.25">
      <c r="A4" s="572" t="s">
        <v>337</v>
      </c>
      <c r="B4" s="572"/>
      <c r="C4" s="572"/>
      <c r="D4" s="573">
        <f>ESC!$C$6</f>
        <v>2.3877000000000002</v>
      </c>
      <c r="F4" s="507" t="s">
        <v>124</v>
      </c>
      <c r="G4" s="507"/>
      <c r="H4" s="507"/>
      <c r="I4" s="507"/>
      <c r="J4" s="78"/>
    </row>
    <row r="5" spans="1:10" ht="15.75" x14ac:dyDescent="0.25">
      <c r="A5" s="572"/>
      <c r="B5" s="572"/>
      <c r="C5" s="572"/>
      <c r="D5" s="573"/>
      <c r="F5" s="442" t="s">
        <v>337</v>
      </c>
      <c r="G5" s="38"/>
      <c r="H5" s="38"/>
      <c r="I5" s="38"/>
      <c r="J5" s="78"/>
    </row>
    <row r="6" spans="1:10" ht="15.75" x14ac:dyDescent="0.25">
      <c r="A6" s="10"/>
      <c r="B6" s="11"/>
      <c r="C6" s="278"/>
      <c r="D6" s="11"/>
      <c r="F6" s="41"/>
      <c r="G6" s="42"/>
      <c r="H6" s="43"/>
      <c r="I6" s="42"/>
    </row>
    <row r="7" spans="1:10" ht="15.75" x14ac:dyDescent="0.25">
      <c r="A7" s="4" t="s">
        <v>0</v>
      </c>
      <c r="B7" s="5"/>
      <c r="C7" s="5"/>
      <c r="D7" s="7"/>
      <c r="F7" s="4" t="s">
        <v>290</v>
      </c>
      <c r="G7" s="5"/>
      <c r="H7" s="5"/>
      <c r="I7" s="7"/>
    </row>
    <row r="8" spans="1:10" ht="15.75" x14ac:dyDescent="0.25">
      <c r="A8" s="4"/>
      <c r="B8" s="5"/>
      <c r="C8" s="103"/>
      <c r="D8" s="103" t="s">
        <v>100</v>
      </c>
      <c r="F8" s="4"/>
      <c r="G8" s="2"/>
      <c r="H8" s="5"/>
      <c r="I8" s="103" t="s">
        <v>100</v>
      </c>
    </row>
    <row r="9" spans="1:10" x14ac:dyDescent="0.2">
      <c r="B9" s="2" t="s">
        <v>94</v>
      </c>
      <c r="C9" s="372"/>
      <c r="D9" s="2" t="s">
        <v>92</v>
      </c>
      <c r="G9" s="2" t="s">
        <v>94</v>
      </c>
      <c r="I9" s="104" t="s">
        <v>92</v>
      </c>
    </row>
    <row r="10" spans="1:10" ht="15.75" thickBot="1" x14ac:dyDescent="0.25">
      <c r="B10" s="93" t="s">
        <v>95</v>
      </c>
      <c r="C10" s="372"/>
      <c r="D10" s="93" t="s">
        <v>93</v>
      </c>
      <c r="G10" s="93" t="s">
        <v>95</v>
      </c>
      <c r="I10" s="152" t="s">
        <v>93</v>
      </c>
    </row>
    <row r="11" spans="1:10" ht="15.75" x14ac:dyDescent="0.25">
      <c r="A11" s="78" t="s">
        <v>356</v>
      </c>
      <c r="B11" s="23">
        <f>(ROUND(G11*ESC!$C$9,2))</f>
        <v>540.94000000000005</v>
      </c>
      <c r="D11" s="23">
        <f>I11</f>
        <v>384.60712500000005</v>
      </c>
      <c r="F11" s="78" t="s">
        <v>356</v>
      </c>
      <c r="G11" s="222">
        <v>500.86575000000005</v>
      </c>
      <c r="I11" s="222">
        <v>384.60712500000005</v>
      </c>
    </row>
    <row r="12" spans="1:10" ht="15.75" x14ac:dyDescent="0.25">
      <c r="A12" s="78" t="s">
        <v>357</v>
      </c>
      <c r="B12" s="23">
        <f>(ROUND(G12*ESC!$C$9,2))</f>
        <v>694.59</v>
      </c>
      <c r="D12" s="23">
        <f>I12</f>
        <v>483.57855000000006</v>
      </c>
      <c r="F12" s="78" t="s">
        <v>357</v>
      </c>
      <c r="G12" s="222">
        <v>643.14337500000011</v>
      </c>
      <c r="I12" s="222">
        <v>483.57855000000006</v>
      </c>
    </row>
    <row r="13" spans="1:10" ht="15.75" x14ac:dyDescent="0.25">
      <c r="A13" s="78" t="s">
        <v>358</v>
      </c>
      <c r="B13" s="571" t="s">
        <v>61</v>
      </c>
      <c r="C13" s="571"/>
      <c r="D13" s="571"/>
      <c r="F13" s="78" t="s">
        <v>358</v>
      </c>
      <c r="G13" s="571" t="s">
        <v>61</v>
      </c>
      <c r="H13" s="571"/>
      <c r="I13" s="571"/>
    </row>
    <row r="14" spans="1:10" x14ac:dyDescent="0.2">
      <c r="F14" s="45"/>
    </row>
    <row r="15" spans="1:10" ht="15.75" x14ac:dyDescent="0.25">
      <c r="A15" s="4" t="s">
        <v>223</v>
      </c>
      <c r="B15" s="4"/>
      <c r="C15" s="4"/>
      <c r="D15" s="4"/>
      <c r="F15" s="4" t="s">
        <v>223</v>
      </c>
      <c r="G15" s="4"/>
      <c r="H15" s="4"/>
      <c r="I15" s="4"/>
    </row>
    <row r="16" spans="1:10" ht="15.75" x14ac:dyDescent="0.25">
      <c r="A16" s="4" t="s">
        <v>224</v>
      </c>
      <c r="B16" s="4"/>
      <c r="C16" s="4"/>
      <c r="D16" s="4"/>
      <c r="F16" s="4" t="s">
        <v>224</v>
      </c>
      <c r="G16" s="4"/>
      <c r="H16" s="4"/>
      <c r="I16" s="4"/>
    </row>
    <row r="17" spans="1:10" ht="15.75" x14ac:dyDescent="0.25">
      <c r="A17" s="4"/>
      <c r="B17" s="4"/>
      <c r="C17" s="4"/>
      <c r="D17" s="4"/>
      <c r="F17" s="4"/>
      <c r="G17" s="4"/>
      <c r="H17" s="4"/>
      <c r="I17" s="4"/>
    </row>
    <row r="18" spans="1:10" ht="15.75" customHeight="1" thickBot="1" x14ac:dyDescent="0.25">
      <c r="A18" s="299"/>
      <c r="B18" s="299"/>
      <c r="C18" s="299"/>
      <c r="D18" s="299"/>
      <c r="F18" s="246"/>
      <c r="G18" s="246"/>
      <c r="H18" s="40"/>
      <c r="I18" s="44"/>
    </row>
    <row r="19" spans="1:10" ht="15.75" customHeight="1" thickBot="1" x14ac:dyDescent="0.25">
      <c r="A19" s="616" t="s">
        <v>6</v>
      </c>
      <c r="B19" s="617"/>
      <c r="C19" s="617"/>
      <c r="D19" s="618"/>
      <c r="F19" s="627" t="s">
        <v>69</v>
      </c>
      <c r="G19" s="628"/>
      <c r="H19" s="628"/>
      <c r="I19" s="629"/>
      <c r="J19" s="22"/>
    </row>
    <row r="20" spans="1:10" ht="15.75" customHeight="1" x14ac:dyDescent="0.2">
      <c r="A20" s="35"/>
      <c r="B20" s="264" t="s">
        <v>102</v>
      </c>
      <c r="C20" s="265" t="s">
        <v>96</v>
      </c>
      <c r="D20" s="266" t="s">
        <v>97</v>
      </c>
      <c r="F20" s="247"/>
      <c r="G20" s="630" t="s">
        <v>102</v>
      </c>
      <c r="H20" s="631"/>
      <c r="I20" s="632"/>
    </row>
    <row r="21" spans="1:10" ht="16.5" thickBot="1" x14ac:dyDescent="0.3">
      <c r="A21" s="267"/>
      <c r="B21" s="268" t="s">
        <v>14</v>
      </c>
      <c r="C21" s="269" t="s">
        <v>14</v>
      </c>
      <c r="D21" s="270" t="s">
        <v>14</v>
      </c>
      <c r="F21" s="248"/>
      <c r="G21" s="633" t="s">
        <v>14</v>
      </c>
      <c r="H21" s="634"/>
      <c r="I21" s="635"/>
    </row>
    <row r="22" spans="1:10" ht="15.75" x14ac:dyDescent="0.25">
      <c r="A22" s="125" t="s">
        <v>361</v>
      </c>
      <c r="B22" s="271">
        <f>(ROUND(G22*ESC!$C$9,2))</f>
        <v>559.53</v>
      </c>
      <c r="C22" s="343">
        <f>(ROUND(G22*ESC!$C$9,2))*1.5</f>
        <v>839.29499999999996</v>
      </c>
      <c r="D22" s="344">
        <f>(ROUND(G22*ESC!$C$9,2))*2</f>
        <v>1119.06</v>
      </c>
      <c r="F22" s="125" t="s">
        <v>361</v>
      </c>
      <c r="G22" s="619">
        <v>518.08680000000004</v>
      </c>
      <c r="H22" s="620"/>
      <c r="I22" s="621"/>
    </row>
    <row r="23" spans="1:10" ht="15" customHeight="1" x14ac:dyDescent="0.2">
      <c r="A23" s="115" t="s">
        <v>230</v>
      </c>
      <c r="B23" s="554">
        <f>(ROUND(G23*ESC!$C$9,2))</f>
        <v>673.03</v>
      </c>
      <c r="C23" s="551">
        <f>(ROUND(G23*ESC!$C$9,2))*1.5</f>
        <v>1009.545</v>
      </c>
      <c r="D23" s="565">
        <f>(ROUND(G23*ESC!$C$9,2))*2</f>
        <v>1346.06</v>
      </c>
      <c r="F23" s="115" t="s">
        <v>230</v>
      </c>
      <c r="G23" s="622">
        <v>623.17710000000011</v>
      </c>
      <c r="H23" s="589"/>
      <c r="I23" s="590"/>
    </row>
    <row r="24" spans="1:10" ht="15.75" customHeight="1" x14ac:dyDescent="0.2">
      <c r="A24" s="90" t="s">
        <v>231</v>
      </c>
      <c r="B24" s="556"/>
      <c r="C24" s="553"/>
      <c r="D24" s="567"/>
      <c r="F24" s="90" t="s">
        <v>231</v>
      </c>
      <c r="G24" s="623"/>
      <c r="H24" s="611"/>
      <c r="I24" s="612"/>
    </row>
    <row r="25" spans="1:10" ht="15.75" customHeight="1" thickBot="1" x14ac:dyDescent="0.3">
      <c r="A25" s="126" t="s">
        <v>214</v>
      </c>
      <c r="B25" s="272">
        <f>(ROUND(G25*ESC!$C$9,2))</f>
        <v>731.16</v>
      </c>
      <c r="C25" s="345">
        <f>(ROUND(G25*ESC!$C$9,2))*1.5</f>
        <v>1096.74</v>
      </c>
      <c r="D25" s="346">
        <f>(ROUND(G25*ESC!$C$9,2))*2</f>
        <v>1462.32</v>
      </c>
      <c r="F25" s="126" t="s">
        <v>214</v>
      </c>
      <c r="G25" s="624">
        <v>677.00114999999994</v>
      </c>
      <c r="H25" s="625"/>
      <c r="I25" s="626"/>
    </row>
    <row r="26" spans="1:10" ht="15.75" customHeight="1" x14ac:dyDescent="0.25">
      <c r="A26" s="45"/>
      <c r="B26" s="23"/>
      <c r="C26" s="322"/>
      <c r="D26" s="322"/>
      <c r="F26" s="45"/>
      <c r="G26" s="222"/>
      <c r="H26" s="230"/>
      <c r="I26" s="230"/>
    </row>
    <row r="27" spans="1:10" x14ac:dyDescent="0.2">
      <c r="B27" s="359"/>
      <c r="C27" s="322"/>
      <c r="D27" s="78"/>
      <c r="F27" s="78"/>
      <c r="G27" s="45"/>
      <c r="H27" s="224"/>
      <c r="I27" s="45"/>
    </row>
    <row r="28" spans="1:10" ht="15.75" x14ac:dyDescent="0.25">
      <c r="A28" s="4" t="s">
        <v>380</v>
      </c>
      <c r="B28" s="3"/>
      <c r="C28" s="7"/>
      <c r="D28" s="3"/>
      <c r="F28" s="10" t="s">
        <v>380</v>
      </c>
      <c r="G28" s="225"/>
      <c r="H28" s="228"/>
      <c r="I28" s="228"/>
    </row>
    <row r="29" spans="1:10" ht="15.75" x14ac:dyDescent="0.25">
      <c r="F29" s="45"/>
      <c r="G29" s="119"/>
      <c r="H29" s="229"/>
      <c r="I29" s="229"/>
    </row>
    <row r="30" spans="1:10" ht="15.75" x14ac:dyDescent="0.25">
      <c r="A30" s="4" t="s">
        <v>384</v>
      </c>
      <c r="B30" s="5"/>
      <c r="C30" s="5"/>
      <c r="D30" s="7"/>
      <c r="F30" s="45"/>
      <c r="G30" s="119"/>
      <c r="H30" s="229"/>
      <c r="I30" s="229"/>
    </row>
    <row r="31" spans="1:10" ht="15.75" x14ac:dyDescent="0.25">
      <c r="F31" s="45"/>
      <c r="G31" s="222"/>
      <c r="H31" s="230"/>
      <c r="I31" s="230"/>
    </row>
    <row r="32" spans="1:10" ht="15" customHeight="1" x14ac:dyDescent="0.2">
      <c r="B32" s="104" t="s">
        <v>382</v>
      </c>
      <c r="D32" s="104" t="s">
        <v>383</v>
      </c>
      <c r="F32" s="78"/>
      <c r="G32" s="223"/>
      <c r="H32" s="230"/>
      <c r="I32" s="230"/>
    </row>
    <row r="33" spans="1:9" ht="15.75" customHeight="1" x14ac:dyDescent="0.2">
      <c r="B33" s="104" t="s">
        <v>385</v>
      </c>
      <c r="D33" s="104" t="s">
        <v>386</v>
      </c>
      <c r="F33" s="78"/>
      <c r="G33" s="223"/>
      <c r="H33" s="230"/>
      <c r="I33" s="230"/>
    </row>
    <row r="34" spans="1:9" ht="15.75" customHeight="1" thickBot="1" x14ac:dyDescent="0.3">
      <c r="B34" s="152" t="s">
        <v>256</v>
      </c>
      <c r="D34" s="152" t="s">
        <v>256</v>
      </c>
      <c r="F34" s="45"/>
      <c r="G34" s="222"/>
      <c r="H34" s="230"/>
      <c r="I34" s="230"/>
    </row>
    <row r="35" spans="1:9" ht="16.5" thickBot="1" x14ac:dyDescent="0.3">
      <c r="A35" s="376" t="s">
        <v>356</v>
      </c>
      <c r="B35" s="361">
        <f>ROUND(B11*ESC!$C$13,2)</f>
        <v>721.07</v>
      </c>
      <c r="D35" s="359">
        <f>ROUND(D11*ESC!$C$13,2)</f>
        <v>512.67999999999995</v>
      </c>
      <c r="F35" s="45"/>
      <c r="G35" s="45"/>
      <c r="H35" s="224"/>
      <c r="I35" s="45"/>
    </row>
    <row r="36" spans="1:9" ht="16.5" customHeight="1" x14ac:dyDescent="0.25">
      <c r="A36" s="376" t="s">
        <v>357</v>
      </c>
      <c r="B36" s="361">
        <f>ROUND(B12*ESC!$C$13,2)</f>
        <v>925.89</v>
      </c>
      <c r="D36" s="359">
        <f>ROUND(D12*ESC!$C$13,2)</f>
        <v>644.61</v>
      </c>
      <c r="F36" s="541" t="s">
        <v>339</v>
      </c>
      <c r="G36" s="542"/>
      <c r="H36" s="542"/>
      <c r="I36" s="543"/>
    </row>
    <row r="37" spans="1:9" ht="15" customHeight="1" thickBot="1" x14ac:dyDescent="0.3">
      <c r="A37" s="376" t="s">
        <v>358</v>
      </c>
      <c r="B37" s="571" t="s">
        <v>61</v>
      </c>
      <c r="C37" s="571"/>
      <c r="D37" s="571"/>
      <c r="F37" s="544"/>
      <c r="G37" s="545"/>
      <c r="H37" s="545"/>
      <c r="I37" s="546"/>
    </row>
    <row r="38" spans="1:9" ht="15.75" customHeight="1" x14ac:dyDescent="0.2">
      <c r="F38" s="83"/>
      <c r="G38" s="11"/>
      <c r="H38" s="11"/>
      <c r="I38" s="148"/>
    </row>
    <row r="39" spans="1:9" ht="16.5" thickBot="1" x14ac:dyDescent="0.3">
      <c r="F39" s="83" t="s">
        <v>289</v>
      </c>
      <c r="G39" s="11"/>
      <c r="H39" s="11"/>
      <c r="I39" s="149" t="s">
        <v>247</v>
      </c>
    </row>
    <row r="40" spans="1:9" ht="15.75" x14ac:dyDescent="0.25">
      <c r="A40" s="35"/>
      <c r="B40" s="264" t="s">
        <v>102</v>
      </c>
      <c r="C40" s="265" t="s">
        <v>96</v>
      </c>
      <c r="D40" s="266" t="s">
        <v>97</v>
      </c>
      <c r="F40" s="83" t="s">
        <v>338</v>
      </c>
      <c r="G40" s="11"/>
      <c r="H40" s="11"/>
      <c r="I40" s="149" t="s">
        <v>249</v>
      </c>
    </row>
    <row r="41" spans="1:9" ht="16.5" thickBot="1" x14ac:dyDescent="0.3">
      <c r="A41" s="267"/>
      <c r="B41" s="268" t="s">
        <v>8</v>
      </c>
      <c r="C41" s="364" t="s">
        <v>8</v>
      </c>
      <c r="D41" s="365" t="s">
        <v>8</v>
      </c>
      <c r="F41" s="147" t="s">
        <v>248</v>
      </c>
      <c r="G41" s="111"/>
      <c r="H41" s="111"/>
      <c r="I41" s="150" t="s">
        <v>247</v>
      </c>
    </row>
    <row r="42" spans="1:9" ht="16.5" thickBot="1" x14ac:dyDescent="0.3">
      <c r="A42" s="267"/>
      <c r="B42" s="282" t="s">
        <v>9</v>
      </c>
      <c r="C42" s="366" t="s">
        <v>9</v>
      </c>
      <c r="D42" s="367" t="s">
        <v>9</v>
      </c>
    </row>
    <row r="43" spans="1:9" ht="15.75" x14ac:dyDescent="0.25">
      <c r="A43" s="125" t="s">
        <v>361</v>
      </c>
      <c r="B43" s="337">
        <f>(ROUND(B22*ESC!$C$12,2))</f>
        <v>745.85</v>
      </c>
      <c r="C43" s="338">
        <f>B43*1.5</f>
        <v>1118.7750000000001</v>
      </c>
      <c r="D43" s="339">
        <f>B43*2</f>
        <v>1491.7</v>
      </c>
      <c r="F43" s="45" t="s">
        <v>246</v>
      </c>
      <c r="H43" s="245">
        <f>G11</f>
        <v>500.86575000000005</v>
      </c>
    </row>
    <row r="44" spans="1:9" x14ac:dyDescent="0.2">
      <c r="A44" s="115" t="s">
        <v>230</v>
      </c>
      <c r="B44" s="562">
        <f>(ROUND(B23*ESC!$C$12,2))</f>
        <v>897.15</v>
      </c>
      <c r="C44" s="559">
        <f>B44*1.5</f>
        <v>1345.7249999999999</v>
      </c>
      <c r="D44" s="568">
        <f>B44*2</f>
        <v>1794.3</v>
      </c>
    </row>
    <row r="45" spans="1:9" ht="15.75" x14ac:dyDescent="0.25">
      <c r="A45" s="90" t="s">
        <v>231</v>
      </c>
      <c r="B45" s="564"/>
      <c r="C45" s="561"/>
      <c r="D45" s="570"/>
      <c r="F45" s="537" t="s">
        <v>13</v>
      </c>
      <c r="G45" s="537"/>
      <c r="H45" s="537"/>
      <c r="I45" s="537"/>
    </row>
    <row r="46" spans="1:9" ht="16.5" thickBot="1" x14ac:dyDescent="0.3">
      <c r="A46" s="126" t="s">
        <v>214</v>
      </c>
      <c r="B46" s="340">
        <f>(ROUND(B25*ESC!$C$12,2))</f>
        <v>974.64</v>
      </c>
      <c r="C46" s="341">
        <f>B46*1.5</f>
        <v>1461.96</v>
      </c>
      <c r="D46" s="342">
        <f>B46*2</f>
        <v>1949.28</v>
      </c>
      <c r="F46" s="79"/>
      <c r="G46" s="79"/>
      <c r="H46" s="79"/>
      <c r="I46" s="79"/>
    </row>
    <row r="47" spans="1:9" ht="15.75" thickBot="1" x14ac:dyDescent="0.25">
      <c r="F47" s="636" t="s">
        <v>229</v>
      </c>
      <c r="G47" s="637"/>
      <c r="H47" s="637"/>
      <c r="I47" s="637"/>
    </row>
    <row r="48" spans="1:9" ht="15.75" customHeight="1" x14ac:dyDescent="0.2">
      <c r="A48" s="541" t="s">
        <v>339</v>
      </c>
      <c r="B48" s="542"/>
      <c r="C48" s="542"/>
      <c r="D48" s="543"/>
      <c r="F48" s="11" t="s">
        <v>225</v>
      </c>
      <c r="G48" s="11"/>
      <c r="H48" s="11"/>
      <c r="I48" s="11"/>
    </row>
    <row r="49" spans="1:9" ht="15.75" thickBot="1" x14ac:dyDescent="0.25">
      <c r="A49" s="544"/>
      <c r="B49" s="545"/>
      <c r="C49" s="545"/>
      <c r="D49" s="546"/>
    </row>
    <row r="50" spans="1:9" s="78" customFormat="1" ht="15.75" x14ac:dyDescent="0.25">
      <c r="A50" s="106"/>
      <c r="B50" s="273"/>
      <c r="C50" s="273"/>
      <c r="D50" s="274"/>
      <c r="F50" s="537" t="s">
        <v>293</v>
      </c>
      <c r="G50" s="537"/>
      <c r="H50" s="537"/>
      <c r="I50" s="537"/>
    </row>
    <row r="51" spans="1:9" ht="15" customHeight="1" x14ac:dyDescent="0.2">
      <c r="A51" s="474" t="s">
        <v>422</v>
      </c>
      <c r="B51" s="11"/>
      <c r="C51" s="11"/>
      <c r="D51" s="275" t="s">
        <v>247</v>
      </c>
      <c r="F51" s="557" t="s">
        <v>294</v>
      </c>
      <c r="G51" s="557"/>
      <c r="H51" s="557"/>
      <c r="I51" s="557"/>
    </row>
    <row r="52" spans="1:9" x14ac:dyDescent="0.2">
      <c r="A52" s="474" t="s">
        <v>341</v>
      </c>
      <c r="B52" s="11"/>
      <c r="C52" s="11"/>
      <c r="D52" s="275" t="s">
        <v>249</v>
      </c>
      <c r="F52" s="557"/>
      <c r="G52" s="557"/>
      <c r="H52" s="557"/>
      <c r="I52" s="557"/>
    </row>
    <row r="53" spans="1:9" ht="15" customHeight="1" thickBot="1" x14ac:dyDescent="0.3">
      <c r="A53" s="147" t="s">
        <v>248</v>
      </c>
      <c r="B53" s="276"/>
      <c r="C53" s="276"/>
      <c r="D53" s="277" t="s">
        <v>247</v>
      </c>
      <c r="F53" s="557" t="s">
        <v>295</v>
      </c>
      <c r="G53" s="558"/>
      <c r="H53" s="558"/>
      <c r="I53" s="558"/>
    </row>
    <row r="54" spans="1:9" x14ac:dyDescent="0.2">
      <c r="A54" s="11"/>
      <c r="B54" s="11"/>
      <c r="C54" s="11"/>
      <c r="D54" s="11"/>
      <c r="F54" s="558"/>
      <c r="G54" s="558"/>
      <c r="H54" s="558"/>
      <c r="I54" s="558"/>
    </row>
    <row r="55" spans="1:9" ht="15.75" x14ac:dyDescent="0.25">
      <c r="A55" s="45" t="s">
        <v>246</v>
      </c>
      <c r="D55" s="243">
        <f>$B$11</f>
        <v>540.94000000000005</v>
      </c>
    </row>
    <row r="57" spans="1:9" ht="15.75" x14ac:dyDescent="0.25">
      <c r="A57" s="4" t="s">
        <v>13</v>
      </c>
      <c r="B57" s="3"/>
      <c r="C57" s="3"/>
      <c r="D57" s="3"/>
    </row>
    <row r="58" spans="1:9" x14ac:dyDescent="0.2">
      <c r="B58" s="1"/>
      <c r="D58" s="1"/>
    </row>
    <row r="59" spans="1:9" x14ac:dyDescent="0.2">
      <c r="A59" s="146" t="s">
        <v>229</v>
      </c>
      <c r="B59" s="22"/>
      <c r="C59" s="22"/>
      <c r="D59" s="22"/>
    </row>
    <row r="60" spans="1:9" x14ac:dyDescent="0.2">
      <c r="A60" s="11" t="s">
        <v>225</v>
      </c>
      <c r="B60" s="22"/>
      <c r="C60" s="22"/>
      <c r="D60" s="22"/>
    </row>
    <row r="61" spans="1:9" x14ac:dyDescent="0.2">
      <c r="B61" s="1"/>
      <c r="D61" s="1"/>
    </row>
    <row r="62" spans="1:9" ht="15.75" x14ac:dyDescent="0.25">
      <c r="A62" s="4" t="s">
        <v>293</v>
      </c>
      <c r="B62" s="4"/>
      <c r="C62" s="4"/>
      <c r="D62" s="4"/>
    </row>
    <row r="63" spans="1:9" x14ac:dyDescent="0.2">
      <c r="A63" s="547" t="s">
        <v>381</v>
      </c>
      <c r="B63" s="547"/>
      <c r="C63" s="547"/>
      <c r="D63" s="547"/>
    </row>
    <row r="64" spans="1:9" x14ac:dyDescent="0.2">
      <c r="A64" s="547"/>
      <c r="B64" s="547"/>
      <c r="C64" s="547"/>
      <c r="D64" s="547"/>
    </row>
    <row r="65" spans="1:4" x14ac:dyDescent="0.2">
      <c r="A65" s="547" t="s">
        <v>295</v>
      </c>
      <c r="B65" s="547"/>
      <c r="C65" s="547"/>
      <c r="D65" s="547"/>
    </row>
    <row r="66" spans="1:4" x14ac:dyDescent="0.2">
      <c r="A66" s="547"/>
      <c r="B66" s="547"/>
      <c r="C66" s="547"/>
      <c r="D66" s="547"/>
    </row>
    <row r="68" spans="1:4" x14ac:dyDescent="0.2">
      <c r="A68" s="472" t="s">
        <v>408</v>
      </c>
    </row>
    <row r="69" spans="1:4" x14ac:dyDescent="0.2">
      <c r="A69" s="473" t="s">
        <v>409</v>
      </c>
    </row>
    <row r="70" spans="1:4" x14ac:dyDescent="0.2">
      <c r="A70" s="473" t="s">
        <v>410</v>
      </c>
    </row>
    <row r="71" spans="1:4" x14ac:dyDescent="0.2">
      <c r="A71" s="473" t="s">
        <v>411</v>
      </c>
    </row>
    <row r="72" spans="1:4" x14ac:dyDescent="0.2">
      <c r="A72" s="473" t="s">
        <v>412</v>
      </c>
    </row>
    <row r="73" spans="1:4" x14ac:dyDescent="0.2">
      <c r="A73" s="473" t="s">
        <v>413</v>
      </c>
    </row>
    <row r="74" spans="1:4" x14ac:dyDescent="0.2">
      <c r="A74" s="473" t="s">
        <v>414</v>
      </c>
    </row>
    <row r="75" spans="1:4" x14ac:dyDescent="0.2">
      <c r="A75" s="473" t="s">
        <v>415</v>
      </c>
    </row>
    <row r="76" spans="1:4" x14ac:dyDescent="0.2">
      <c r="A76" s="473" t="s">
        <v>416</v>
      </c>
    </row>
  </sheetData>
  <mergeCells count="32">
    <mergeCell ref="A48:D49"/>
    <mergeCell ref="F50:I50"/>
    <mergeCell ref="F51:I52"/>
    <mergeCell ref="F53:I54"/>
    <mergeCell ref="F47:I47"/>
    <mergeCell ref="F45:I45"/>
    <mergeCell ref="F3:I3"/>
    <mergeCell ref="F4:I4"/>
    <mergeCell ref="G13:I13"/>
    <mergeCell ref="F36:I37"/>
    <mergeCell ref="G22:I22"/>
    <mergeCell ref="G23:I24"/>
    <mergeCell ref="G25:I25"/>
    <mergeCell ref="F19:I19"/>
    <mergeCell ref="G20:I20"/>
    <mergeCell ref="G21:I21"/>
    <mergeCell ref="A63:D64"/>
    <mergeCell ref="A65:D66"/>
    <mergeCell ref="A1:D1"/>
    <mergeCell ref="A3:D3"/>
    <mergeCell ref="A2:D2"/>
    <mergeCell ref="B13:D13"/>
    <mergeCell ref="D4:D5"/>
    <mergeCell ref="A4:C5"/>
    <mergeCell ref="A19:D19"/>
    <mergeCell ref="B44:B45"/>
    <mergeCell ref="C44:C45"/>
    <mergeCell ref="D44:D45"/>
    <mergeCell ref="D23:D24"/>
    <mergeCell ref="C23:C24"/>
    <mergeCell ref="B23:B24"/>
    <mergeCell ref="B37:D37"/>
  </mergeCells>
  <phoneticPr fontId="18" type="noConversion"/>
  <printOptions horizontalCentered="1"/>
  <pageMargins left="0.75" right="0.75" top="1" bottom="1" header="0.5" footer="0.5"/>
  <pageSetup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Cover</vt:lpstr>
      <vt:lpstr>ESC</vt:lpstr>
      <vt:lpstr>Kirby Fuel Escalator</vt:lpstr>
      <vt:lpstr>KIRBY FLEETING</vt:lpstr>
      <vt:lpstr>INSTITUTE WV</vt:lpstr>
      <vt:lpstr>BLACK LAKE FLEET</vt:lpstr>
      <vt:lpstr>BATON ROUGE</vt:lpstr>
      <vt:lpstr>186</vt:lpstr>
      <vt:lpstr>127</vt:lpstr>
      <vt:lpstr>108</vt:lpstr>
      <vt:lpstr>LMR NB LDS</vt:lpstr>
      <vt:lpstr>LMR SB LDS</vt:lpstr>
      <vt:lpstr>LMR NB EMPTIES</vt:lpstr>
      <vt:lpstr>LMR SB EMPTIES</vt:lpstr>
      <vt:lpstr>LMR NB LDS WITH SCHG</vt:lpstr>
      <vt:lpstr>LMR SB LDS WITH SCHG</vt:lpstr>
      <vt:lpstr>LMR NB EMPTIES WITH SCHG</vt:lpstr>
      <vt:lpstr>LMR SB EMPTIES WITH SCHG</vt:lpstr>
      <vt:lpstr>T and T Barge</vt:lpstr>
      <vt:lpstr>'108'!Print_Area</vt:lpstr>
      <vt:lpstr>'127'!Print_Area</vt:lpstr>
      <vt:lpstr>'186'!Print_Area</vt:lpstr>
      <vt:lpstr>'BATON ROUGE'!Print_Area</vt:lpstr>
      <vt:lpstr>'BLACK LAKE FLEET'!Print_Area</vt:lpstr>
      <vt:lpstr>Cover!Print_Area</vt:lpstr>
      <vt:lpstr>ESC!Print_Area</vt:lpstr>
      <vt:lpstr>'INSTITUTE WV'!Print_Area</vt:lpstr>
      <vt:lpstr>'KIRBY FLEETING'!Print_Area</vt:lpstr>
      <vt:lpstr>'LMR NB EMPTIES'!Print_Area</vt:lpstr>
      <vt:lpstr>'LMR NB EMPTIES WITH SCHG'!Print_Area</vt:lpstr>
      <vt:lpstr>'LMR NB LDS'!Print_Area</vt:lpstr>
      <vt:lpstr>'LMR NB LDS WITH SCHG'!Print_Area</vt:lpstr>
      <vt:lpstr>'LMR SB EMPTIES'!Print_Area</vt:lpstr>
      <vt:lpstr>'LMR SB EMPTIES WITH SCHG'!Print_Area</vt:lpstr>
      <vt:lpstr>'LMR SB LDS'!Print_Area</vt:lpstr>
      <vt:lpstr>'LMR SB LDS WITH SCHG'!Print_Area</vt:lpstr>
      <vt:lpstr>'T and T Barge'!Print_Area</vt:lpstr>
    </vt:vector>
  </TitlesOfParts>
  <Company>Kirby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Network User</dc:creator>
  <cp:lastModifiedBy>Claudio Rodriguez</cp:lastModifiedBy>
  <cp:lastPrinted>2025-01-03T15:24:44Z</cp:lastPrinted>
  <dcterms:created xsi:type="dcterms:W3CDTF">2001-04-03T21:12:57Z</dcterms:created>
  <dcterms:modified xsi:type="dcterms:W3CDTF">2025-12-02T11:38:17Z</dcterms:modified>
</cp:coreProperties>
</file>